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385" activeTab="0"/>
  </bookViews>
  <sheets>
    <sheet name="Einleitung" sheetId="1" r:id="rId1"/>
    <sheet name="Statistik" sheetId="2" r:id="rId2"/>
    <sheet name="Wertung Formel" sheetId="3" r:id="rId3"/>
    <sheet name="Wertung 10 Tage" sheetId="4" r:id="rId4"/>
    <sheet name="Wertung 15 Tage" sheetId="5" r:id="rId5"/>
    <sheet name="Wertung 20 Tage" sheetId="6" r:id="rId6"/>
    <sheet name="Wertung 25 Tage" sheetId="7" r:id="rId7"/>
    <sheet name="Wertung 30 Tage" sheetId="8" r:id="rId8"/>
    <sheet name="Wertung 35 Tage" sheetId="9" r:id="rId9"/>
    <sheet name="Wertung 40 Tage" sheetId="10" r:id="rId10"/>
  </sheets>
  <definedNames>
    <definedName name="_xlnm.Print_Area" localSheetId="1">'Statistik'!$A$2:$L$58</definedName>
    <definedName name="_xlnm.Print_Area" localSheetId="3">'Wertung 10 Tage'!$A$2:$E$53</definedName>
    <definedName name="_xlnm.Print_Area" localSheetId="4">'Wertung 15 Tage'!$A$2:$E$53</definedName>
    <definedName name="_xlnm.Print_Area" localSheetId="5">'Wertung 20 Tage'!$A$2:$E$53</definedName>
    <definedName name="_xlnm.Print_Area" localSheetId="6">'Wertung 25 Tage'!$A$2:$E$53</definedName>
    <definedName name="_xlnm.Print_Area" localSheetId="7">'Wertung 30 Tage'!$A$2:$E$53</definedName>
    <definedName name="_xlnm.Print_Area" localSheetId="8">'Wertung 35 Tage'!$A$2:$E$53</definedName>
    <definedName name="_xlnm.Print_Area" localSheetId="9">'Wertung 40 Tage'!$A$2:$E$53</definedName>
    <definedName name="_xlnm.Print_Area" localSheetId="2">'Wertung Formel'!#REF!</definedName>
    <definedName name="SortiereSchnitt">#REF!</definedName>
  </definedNames>
  <calcPr fullCalcOnLoad="1"/>
</workbook>
</file>

<file path=xl/sharedStrings.xml><?xml version="1.0" encoding="utf-8"?>
<sst xmlns="http://schemas.openxmlformats.org/spreadsheetml/2006/main" count="605" uniqueCount="202">
  <si>
    <t>Plz</t>
  </si>
  <si>
    <t>Name</t>
  </si>
  <si>
    <t>Schnitt</t>
  </si>
  <si>
    <t>Gew.</t>
  </si>
  <si>
    <t>Verl.</t>
  </si>
  <si>
    <t>Höchst</t>
  </si>
  <si>
    <t>Niedr.</t>
  </si>
  <si>
    <t>Gesamt</t>
  </si>
  <si>
    <t>Tage</t>
  </si>
  <si>
    <t>Nr.</t>
  </si>
  <si>
    <t>008</t>
  </si>
  <si>
    <t>001</t>
  </si>
  <si>
    <t>015</t>
  </si>
  <si>
    <t>003</t>
  </si>
  <si>
    <t>002</t>
  </si>
  <si>
    <t>009</t>
  </si>
  <si>
    <t>005</t>
  </si>
  <si>
    <t>017</t>
  </si>
  <si>
    <t>014</t>
  </si>
  <si>
    <t>007</t>
  </si>
  <si>
    <t>019</t>
  </si>
  <si>
    <t>018</t>
  </si>
  <si>
    <t>021</t>
  </si>
  <si>
    <t>022</t>
  </si>
  <si>
    <t>025</t>
  </si>
  <si>
    <t>013</t>
  </si>
  <si>
    <t>016</t>
  </si>
  <si>
    <t>08.01.</t>
  </si>
  <si>
    <t>15.01.</t>
  </si>
  <si>
    <t>verl.</t>
  </si>
  <si>
    <t>gewonn.</t>
  </si>
  <si>
    <t>22.01.</t>
  </si>
  <si>
    <t>29.01.</t>
  </si>
  <si>
    <t>"MegaMan"  Tages-Höchstergebnis</t>
  </si>
  <si>
    <t>"Looser" Tages-Niedrigstergebnis</t>
  </si>
  <si>
    <t>am</t>
  </si>
  <si>
    <t>05.02.</t>
  </si>
  <si>
    <t>12.02.</t>
  </si>
  <si>
    <t>19.02.</t>
  </si>
  <si>
    <t>26.02.</t>
  </si>
  <si>
    <t>05.03.</t>
  </si>
  <si>
    <t>12.03.</t>
  </si>
  <si>
    <t>19.03.</t>
  </si>
  <si>
    <t>26.03.</t>
  </si>
  <si>
    <t>THOMAS SCHULZ</t>
  </si>
  <si>
    <t>004</t>
  </si>
  <si>
    <t>09.04.</t>
  </si>
  <si>
    <t>16.04.</t>
  </si>
  <si>
    <t>23.04.</t>
  </si>
  <si>
    <t>30.04.</t>
  </si>
  <si>
    <t>07.05.</t>
  </si>
  <si>
    <t>14.05.</t>
  </si>
  <si>
    <t>21.05.</t>
  </si>
  <si>
    <t>04.06.</t>
  </si>
  <si>
    <t>11.06.</t>
  </si>
  <si>
    <t>18.06.</t>
  </si>
  <si>
    <t>25.06.</t>
  </si>
  <si>
    <t>02.07.</t>
  </si>
  <si>
    <t>09.07.</t>
  </si>
  <si>
    <t>16.07.</t>
  </si>
  <si>
    <t>23.07.</t>
  </si>
  <si>
    <t>30.07.</t>
  </si>
  <si>
    <t>012</t>
  </si>
  <si>
    <t>011</t>
  </si>
  <si>
    <t>KRÄNKEL WALTER</t>
  </si>
  <si>
    <t>06.08.</t>
  </si>
  <si>
    <t>13.08.</t>
  </si>
  <si>
    <t>010</t>
  </si>
  <si>
    <t>20.08.</t>
  </si>
  <si>
    <t>27.08.</t>
  </si>
  <si>
    <t>03.09.</t>
  </si>
  <si>
    <t>10.09.</t>
  </si>
  <si>
    <t>Ranglistenstatistik Stand 10.09.1999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</si>
  <si>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</si>
  <si>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</si>
  <si>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</si>
  <si>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</si>
  <si>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</si>
  <si>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</si>
  <si>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</si>
  <si>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</si>
  <si>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</si>
  <si>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</si>
  <si>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</si>
  <si>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</si>
  <si>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</si>
  <si>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</si>
  <si>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</si>
  <si>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</si>
  <si>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</si>
  <si>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</si>
  <si>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</si>
  <si>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</si>
  <si>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</si>
  <si>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Diese Tabellen sind für eine Ansicht von 1024 x 768 optimiert.</t>
  </si>
  <si>
    <t>Sollte das nicht übersichtlich genug sein muss der Zoom verändert werden.</t>
  </si>
  <si>
    <t>Die Tabellen können je nach Bedarf erweitert oder verändert werden.</t>
  </si>
  <si>
    <t>Vor der Eingabe sollte nach Name sortiert werden.</t>
  </si>
  <si>
    <t>erstellt von Thomas Schulz am 1.10.99</t>
  </si>
  <si>
    <t>V</t>
  </si>
  <si>
    <t>W</t>
  </si>
  <si>
    <t>X</t>
  </si>
  <si>
    <t>Y</t>
  </si>
  <si>
    <t>Z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</si>
  <si>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</si>
  <si>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</si>
  <si>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</si>
  <si>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</si>
  <si>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</si>
  <si>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</si>
  <si>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</si>
  <si>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</si>
  <si>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</si>
  <si>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</si>
  <si>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</si>
  <si>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</si>
  <si>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</si>
  <si>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</si>
  <si>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</si>
  <si>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</si>
  <si>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</si>
  <si>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</si>
  <si>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</si>
  <si>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</si>
  <si>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</si>
  <si>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</si>
  <si>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</si>
  <si>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</si>
  <si>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Ranglistenstatistik für 50 Spieler</t>
  </si>
  <si>
    <t>Platz</t>
  </si>
  <si>
    <t>Platz 01</t>
  </si>
  <si>
    <t>Platz 02</t>
  </si>
  <si>
    <t>Platz 03</t>
  </si>
  <si>
    <t>Platz 04</t>
  </si>
  <si>
    <t>Platz 05</t>
  </si>
  <si>
    <t>Platz 06</t>
  </si>
  <si>
    <t>Platz 07</t>
  </si>
  <si>
    <t>Platz 08</t>
  </si>
  <si>
    <t>Platz 09</t>
  </si>
  <si>
    <t>Platz 10</t>
  </si>
  <si>
    <t>Platz 11</t>
  </si>
  <si>
    <t>Platz 12</t>
  </si>
  <si>
    <t>Platz 13</t>
  </si>
  <si>
    <t>Platz 14</t>
  </si>
  <si>
    <t>Platz 15</t>
  </si>
  <si>
    <t>Platz 16</t>
  </si>
  <si>
    <t>Platz 17</t>
  </si>
  <si>
    <t>Platz 18</t>
  </si>
  <si>
    <t>Platz 19</t>
  </si>
  <si>
    <t>Platz 20</t>
  </si>
  <si>
    <t>Platz 21</t>
  </si>
  <si>
    <t>Platz 22</t>
  </si>
  <si>
    <t>Platz 23</t>
  </si>
  <si>
    <t>Platz 24</t>
  </si>
  <si>
    <t>Platz 25</t>
  </si>
  <si>
    <t>Platz 26</t>
  </si>
  <si>
    <t>Platz 27</t>
  </si>
  <si>
    <t>Platz 28</t>
  </si>
  <si>
    <t>Platz 29</t>
  </si>
  <si>
    <t>Platz 30</t>
  </si>
  <si>
    <t>Platz 31</t>
  </si>
  <si>
    <t>Platz 32</t>
  </si>
  <si>
    <t>Platz 33</t>
  </si>
  <si>
    <t>Platz 34</t>
  </si>
  <si>
    <t>Platz 35</t>
  </si>
  <si>
    <t>Platz 36</t>
  </si>
  <si>
    <t>Platz 37</t>
  </si>
  <si>
    <t>Platz 38</t>
  </si>
  <si>
    <t>Platz 39</t>
  </si>
  <si>
    <t>Platz 40</t>
  </si>
  <si>
    <t>Platz 41</t>
  </si>
  <si>
    <t>Platz 42</t>
  </si>
  <si>
    <t>Platz 43</t>
  </si>
  <si>
    <t>Platz 44</t>
  </si>
  <si>
    <t>Platz 45</t>
  </si>
  <si>
    <t>Platz 46</t>
  </si>
  <si>
    <t>Platz 47</t>
  </si>
  <si>
    <t>Platz 48</t>
  </si>
  <si>
    <t>Platz 49</t>
  </si>
  <si>
    <t>Platz 50</t>
  </si>
  <si>
    <t>Wertung 10 Tage mit den höchsten Spielergebnissen.</t>
  </si>
  <si>
    <t>Gesamt beste 10</t>
  </si>
  <si>
    <t>Wertung 15 Tage mit den höchsten Spielergebnissen.</t>
  </si>
  <si>
    <t>Gesamt beste 15</t>
  </si>
  <si>
    <t>Wertung 20 Tage mit den höchsten Spielergebnissen.</t>
  </si>
  <si>
    <t>Gesamt beste 20</t>
  </si>
  <si>
    <t>Wertung 25 Tage mit den höchsten Spielergebnissen.</t>
  </si>
  <si>
    <t>Gesamt beste 25</t>
  </si>
  <si>
    <t>Wertung 30 Tage mit den höchsten Spielergebnissen.</t>
  </si>
  <si>
    <t>Gesamt beste 30</t>
  </si>
  <si>
    <t>Wertung 35 Tage mit den höchsten Spielergebnissen.</t>
  </si>
  <si>
    <t>Gesamt beste 35</t>
  </si>
  <si>
    <t>Wertung 40 Tage mit den höchsten Spielergebnissen.</t>
  </si>
  <si>
    <t>Gesamt beste 40</t>
  </si>
  <si>
    <t>Spieltage</t>
  </si>
  <si>
    <t>Gesamt-</t>
  </si>
  <si>
    <t>Überflüssige Tabellen können gelöscht werden (rechte Maustaste auf Tabellennamen)</t>
  </si>
  <si>
    <t>Folgende Tabellen müssen erhalten bleiben und dürfen in ihrer Zellenanordnung (Zeilen / Spalten) nicht verändert werden.</t>
  </si>
  <si>
    <t>Statistik, Wertung Formel, "Wertungstabelle für die eigene Auswertung"</t>
  </si>
  <si>
    <t>Farben, Textformatierung, Schriftgröße dürfen geändert werden.</t>
  </si>
  <si>
    <t>www.skattools.de</t>
  </si>
  <si>
    <t>(auf Wunsch Anfrage passe ich die Statistik + Reserve für neue Spieler jedem individuell an)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</si>
</sst>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#,##0_ ;[Red]\-#,##0\ "/>
    <numFmt numFmtId="174" formatCode="0.0"/>
    <numFmt numFmtId="175" formatCode="0.000"/>
    <numFmt numFmtId="176" formatCode="_-* #,##0.000\ &quot;DM&quot;_-;\-* #,##0.000\ &quot;DM&quot;_-;_-* &quot;-&quot;??\ &quot;DM&quot;_-;_-@_-"/>
    <numFmt numFmtId="177" formatCode="_-* #,##0.0000\ &quot;DM&quot;_-;\-* #,##0.0000\ &quot;DM&quot;_-;_-* &quot;-&quot;??\ &quot;DM&quot;_-;_-@_-"/>
    <numFmt numFmtId="178" formatCode="#,##0.00\ &quot;DM&quot;"/>
    <numFmt numFmtId="179" formatCode="#,##0_ ;\-#,##0\ "/>
    <numFmt numFmtId="180" formatCode="0_ ;[Red]\-0\ "/>
    <numFmt numFmtId="181" formatCode="d/\ mmm\ yy"/>
    <numFmt numFmtId="182" formatCode="#,##0.00_ ;[Red]\-#,##0.00\ "/>
    <numFmt numFmtId="183" formatCode="0.00_ ;[Red]\-0.00\ "/>
    <numFmt numFmtId="184" formatCode="d/\ mmmm\ yyyy"/>
    <numFmt numFmtId="185" formatCode="d/m/yy"/>
    <numFmt numFmtId="186" formatCode="_-* #.##0.00\ &quot;DM&quot;_-;\-* #.##0.00\ &quot;DM&quot;_-;_-* &quot;-&quot;??\ &quot;DM&quot;_-;_-@_-"/>
    <numFmt numFmtId="187" formatCode="#.##0.00\ &quot;DM&quot;;[Red]\-#.##0.00\ &quot;DM&quot;"/>
    <numFmt numFmtId="188" formatCode="#.##0.00\ &quot;DM&quot;"/>
    <numFmt numFmtId="189" formatCode="#.##0.00\ &quot;DM&quot;;[Red]#.##0.00\ &quot;DM&quot;"/>
    <numFmt numFmtId="190" formatCode="_-* #.##0.00\ _D_M_-;\-* #.##0.00\ _D_M_-;_-* &quot;-&quot;??\ _D_M_-;_-@_-"/>
    <numFmt numFmtId="191" formatCode="#.##0.00\ _D_M"/>
    <numFmt numFmtId="192" formatCode="#,##0.00\ [$DM-407]"/>
    <numFmt numFmtId="193" formatCode="#,##0.000\ [$DM-407]"/>
    <numFmt numFmtId="194" formatCode="#,##0.0\ [$DM-407]"/>
    <numFmt numFmtId="195" formatCode="#,##0\ [$DM-407]"/>
  </numFmts>
  <fonts count="2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20"/>
      <name val="Arial"/>
      <family val="2"/>
    </font>
    <font>
      <sz val="1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2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24"/>
      <color indexed="12"/>
      <name val="Arial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horizontal="left" vertical="center"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173" fontId="4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3" fontId="6" fillId="0" borderId="13" xfId="0" applyNumberFormat="1" applyFont="1" applyBorder="1" applyAlignment="1">
      <alignment horizontal="right" vertical="center"/>
    </xf>
    <xf numFmtId="173" fontId="5" fillId="0" borderId="2" xfId="0" applyNumberFormat="1" applyFont="1" applyBorder="1" applyAlignment="1">
      <alignment horizontal="right" vertical="center"/>
    </xf>
    <xf numFmtId="173" fontId="6" fillId="0" borderId="1" xfId="0" applyNumberFormat="1" applyFont="1" applyBorder="1" applyAlignment="1">
      <alignment horizontal="right" vertical="center"/>
    </xf>
    <xf numFmtId="16" fontId="0" fillId="0" borderId="0" xfId="0" applyNumberFormat="1" applyAlignment="1">
      <alignment/>
    </xf>
    <xf numFmtId="0" fontId="4" fillId="0" borderId="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3" fontId="4" fillId="0" borderId="18" xfId="0" applyNumberFormat="1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173" fontId="5" fillId="0" borderId="20" xfId="0" applyNumberFormat="1" applyFont="1" applyBorder="1" applyAlignment="1">
      <alignment horizontal="right" vertical="center"/>
    </xf>
    <xf numFmtId="0" fontId="4" fillId="5" borderId="1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13" fillId="3" borderId="13" xfId="0" applyFont="1" applyFill="1" applyBorder="1" applyAlignment="1">
      <alignment horizontal="center"/>
    </xf>
    <xf numFmtId="173" fontId="0" fillId="0" borderId="13" xfId="0" applyNumberFormat="1" applyBorder="1" applyAlignment="1">
      <alignment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9" fillId="0" borderId="13" xfId="2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</cellXfs>
  <cellStyles count="19">
    <cellStyle name="Normal" xfId="0"/>
    <cellStyle name="Followed Hyperlink" xfId="15"/>
    <cellStyle name="Comma" xfId="16"/>
    <cellStyle name="Comma [0]" xfId="17"/>
    <cellStyle name="Dezimal [0]_Preisskat" xfId="18"/>
    <cellStyle name="Dezimal_Preisskat" xfId="19"/>
    <cellStyle name="Hyperlink" xfId="20"/>
    <cellStyle name="Percent" xfId="21"/>
    <cellStyle name="Standard_1998 Skat statistik" xfId="22"/>
    <cellStyle name="Standard_1998 Skat statistik_1" xfId="23"/>
    <cellStyle name="Standard_1998 Skat Verein Statistik" xfId="24"/>
    <cellStyle name="Standard_9999 FORMULARE" xfId="25"/>
    <cellStyle name="Standard_AUS360" xfId="26"/>
    <cellStyle name="Standard_MANNSCHAFT" xfId="27"/>
    <cellStyle name="Standard_WAPPEN ALLGEMEIN" xfId="28"/>
    <cellStyle name="Currency" xfId="29"/>
    <cellStyle name="Currency [0]" xfId="30"/>
    <cellStyle name="Währung [0]_Preisskat" xfId="31"/>
    <cellStyle name="Währung_Preisska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1000125</xdr:colOff>
      <xdr:row>0</xdr:row>
      <xdr:rowOff>314325</xdr:rowOff>
    </xdr:to>
    <xdr:sp macro="[0]!Makro3">
      <xdr:nvSpPr>
        <xdr:cNvPr id="1" name="AutoShape 1"/>
        <xdr:cNvSpPr>
          <a:spLocks/>
        </xdr:cNvSpPr>
      </xdr:nvSpPr>
      <xdr:spPr>
        <a:xfrm>
          <a:off x="95250" y="57150"/>
          <a:ext cx="144780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Sortiere Schnitt</a:t>
          </a:r>
        </a:p>
      </xdr:txBody>
    </xdr:sp>
    <xdr:clientData fPrintsWithSheet="0"/>
  </xdr:twoCellAnchor>
  <xdr:twoCellAnchor>
    <xdr:from>
      <xdr:col>1</xdr:col>
      <xdr:colOff>1123950</xdr:colOff>
      <xdr:row>0</xdr:row>
      <xdr:rowOff>57150</xdr:rowOff>
    </xdr:from>
    <xdr:to>
      <xdr:col>2</xdr:col>
      <xdr:colOff>314325</xdr:colOff>
      <xdr:row>0</xdr:row>
      <xdr:rowOff>314325</xdr:rowOff>
    </xdr:to>
    <xdr:sp macro="[0]!Makro1">
      <xdr:nvSpPr>
        <xdr:cNvPr id="2" name="AutoShape 3"/>
        <xdr:cNvSpPr>
          <a:spLocks/>
        </xdr:cNvSpPr>
      </xdr:nvSpPr>
      <xdr:spPr>
        <a:xfrm>
          <a:off x="1666875" y="57150"/>
          <a:ext cx="137160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Sortiere Name</a:t>
          </a:r>
        </a:p>
      </xdr:txBody>
    </xdr:sp>
    <xdr:clientData fPrintsWithSheet="0"/>
  </xdr:twoCellAnchor>
  <xdr:twoCellAnchor>
    <xdr:from>
      <xdr:col>3</xdr:col>
      <xdr:colOff>238125</xdr:colOff>
      <xdr:row>0</xdr:row>
      <xdr:rowOff>57150</xdr:rowOff>
    </xdr:from>
    <xdr:to>
      <xdr:col>5</xdr:col>
      <xdr:colOff>66675</xdr:colOff>
      <xdr:row>0</xdr:row>
      <xdr:rowOff>314325</xdr:rowOff>
    </xdr:to>
    <xdr:sp macro="[0]!Makro5">
      <xdr:nvSpPr>
        <xdr:cNvPr id="3" name="AutoShape 4"/>
        <xdr:cNvSpPr>
          <a:spLocks/>
        </xdr:cNvSpPr>
      </xdr:nvSpPr>
      <xdr:spPr>
        <a:xfrm>
          <a:off x="3486150" y="57150"/>
          <a:ext cx="160020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Drucke Statistik</a:t>
          </a:r>
        </a:p>
      </xdr:txBody>
    </xdr:sp>
    <xdr:clientData fPrintsWithSheet="0"/>
  </xdr:twoCellAnchor>
  <xdr:twoCellAnchor>
    <xdr:from>
      <xdr:col>6</xdr:col>
      <xdr:colOff>514350</xdr:colOff>
      <xdr:row>0</xdr:row>
      <xdr:rowOff>57150</xdr:rowOff>
    </xdr:from>
    <xdr:to>
      <xdr:col>8</xdr:col>
      <xdr:colOff>866775</xdr:colOff>
      <xdr:row>0</xdr:row>
      <xdr:rowOff>314325</xdr:rowOff>
    </xdr:to>
    <xdr:sp macro="[0]!Makro7">
      <xdr:nvSpPr>
        <xdr:cNvPr id="4" name="AutoShape 5"/>
        <xdr:cNvSpPr>
          <a:spLocks/>
        </xdr:cNvSpPr>
      </xdr:nvSpPr>
      <xdr:spPr>
        <a:xfrm>
          <a:off x="6286500" y="57150"/>
          <a:ext cx="226695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Eingabe der Spielpunkte</a:t>
          </a:r>
        </a:p>
      </xdr:txBody>
    </xdr:sp>
    <xdr:clientData fPrintsWithSheet="0"/>
  </xdr:twoCellAnchor>
  <xdr:twoCellAnchor>
    <xdr:from>
      <xdr:col>13</xdr:col>
      <xdr:colOff>361950</xdr:colOff>
      <xdr:row>0</xdr:row>
      <xdr:rowOff>57150</xdr:rowOff>
    </xdr:from>
    <xdr:to>
      <xdr:col>18</xdr:col>
      <xdr:colOff>200025</xdr:colOff>
      <xdr:row>0</xdr:row>
      <xdr:rowOff>314325</xdr:rowOff>
    </xdr:to>
    <xdr:sp macro="[0]!Makro9">
      <xdr:nvSpPr>
        <xdr:cNvPr id="5" name="AutoShape 6"/>
        <xdr:cNvSpPr>
          <a:spLocks/>
        </xdr:cNvSpPr>
      </xdr:nvSpPr>
      <xdr:spPr>
        <a:xfrm>
          <a:off x="12144375" y="57150"/>
          <a:ext cx="207645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zurück zur Übersicht</a:t>
          </a:r>
        </a:p>
      </xdr:txBody>
    </xdr:sp>
    <xdr:clientData fPrintsWithSheet="0"/>
  </xdr:twoCellAnchor>
  <xdr:twoCellAnchor>
    <xdr:from>
      <xdr:col>21</xdr:col>
      <xdr:colOff>133350</xdr:colOff>
      <xdr:row>0</xdr:row>
      <xdr:rowOff>66675</xdr:rowOff>
    </xdr:from>
    <xdr:to>
      <xdr:col>26</xdr:col>
      <xdr:colOff>161925</xdr:colOff>
      <xdr:row>0</xdr:row>
      <xdr:rowOff>323850</xdr:rowOff>
    </xdr:to>
    <xdr:sp macro="[0]!Makro10">
      <xdr:nvSpPr>
        <xdr:cNvPr id="6" name="AutoShape 7"/>
        <xdr:cNvSpPr>
          <a:spLocks/>
        </xdr:cNvSpPr>
      </xdr:nvSpPr>
      <xdr:spPr>
        <a:xfrm>
          <a:off x="15497175" y="66675"/>
          <a:ext cx="226695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Eingabe der gew. Spiele</a:t>
          </a:r>
        </a:p>
      </xdr:txBody>
    </xdr:sp>
    <xdr:clientData fPrintsWithSheet="0"/>
  </xdr:twoCellAnchor>
  <xdr:twoCellAnchor>
    <xdr:from>
      <xdr:col>64</xdr:col>
      <xdr:colOff>152400</xdr:colOff>
      <xdr:row>0</xdr:row>
      <xdr:rowOff>66675</xdr:rowOff>
    </xdr:from>
    <xdr:to>
      <xdr:col>68</xdr:col>
      <xdr:colOff>438150</xdr:colOff>
      <xdr:row>0</xdr:row>
      <xdr:rowOff>323850</xdr:rowOff>
    </xdr:to>
    <xdr:sp macro="[0]!Makro9">
      <xdr:nvSpPr>
        <xdr:cNvPr id="7" name="AutoShape 8"/>
        <xdr:cNvSpPr>
          <a:spLocks/>
        </xdr:cNvSpPr>
      </xdr:nvSpPr>
      <xdr:spPr>
        <a:xfrm>
          <a:off x="35080575" y="66675"/>
          <a:ext cx="207645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zurück zur Übersicht</a:t>
          </a:r>
        </a:p>
      </xdr:txBody>
    </xdr:sp>
    <xdr:clientData fPrintsWithSheet="0"/>
  </xdr:twoCellAnchor>
  <xdr:twoCellAnchor>
    <xdr:from>
      <xdr:col>74</xdr:col>
      <xdr:colOff>133350</xdr:colOff>
      <xdr:row>0</xdr:row>
      <xdr:rowOff>66675</xdr:rowOff>
    </xdr:from>
    <xdr:to>
      <xdr:col>79</xdr:col>
      <xdr:colOff>161925</xdr:colOff>
      <xdr:row>0</xdr:row>
      <xdr:rowOff>323850</xdr:rowOff>
    </xdr:to>
    <xdr:sp macro="[0]!Makro11">
      <xdr:nvSpPr>
        <xdr:cNvPr id="8" name="AutoShape 9"/>
        <xdr:cNvSpPr>
          <a:spLocks/>
        </xdr:cNvSpPr>
      </xdr:nvSpPr>
      <xdr:spPr>
        <a:xfrm>
          <a:off x="39538275" y="66675"/>
          <a:ext cx="226695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Eingabe der verl. Spiele</a:t>
          </a:r>
        </a:p>
      </xdr:txBody>
    </xdr:sp>
    <xdr:clientData fPrintsWithSheet="0"/>
  </xdr:twoCellAnchor>
  <xdr:twoCellAnchor>
    <xdr:from>
      <xdr:col>115</xdr:col>
      <xdr:colOff>200025</xdr:colOff>
      <xdr:row>0</xdr:row>
      <xdr:rowOff>66675</xdr:rowOff>
    </xdr:from>
    <xdr:to>
      <xdr:col>120</xdr:col>
      <xdr:colOff>38100</xdr:colOff>
      <xdr:row>0</xdr:row>
      <xdr:rowOff>323850</xdr:rowOff>
    </xdr:to>
    <xdr:sp macro="[0]!Makro9">
      <xdr:nvSpPr>
        <xdr:cNvPr id="9" name="AutoShape 10"/>
        <xdr:cNvSpPr>
          <a:spLocks/>
        </xdr:cNvSpPr>
      </xdr:nvSpPr>
      <xdr:spPr>
        <a:xfrm>
          <a:off x="58273950" y="66675"/>
          <a:ext cx="2076450" cy="2571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zurück zur Übersicht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55</xdr:row>
      <xdr:rowOff>38100</xdr:rowOff>
    </xdr:to>
    <xdr:sp macro="[0]!Makro7">
      <xdr:nvSpPr>
        <xdr:cNvPr id="1" name="AutoShape 1"/>
        <xdr:cNvSpPr>
          <a:spLocks/>
        </xdr:cNvSpPr>
      </xdr:nvSpPr>
      <xdr:spPr>
        <a:xfrm>
          <a:off x="0" y="8582025"/>
          <a:ext cx="0" cy="3619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Sortiere Tage</a:t>
          </a:r>
        </a:p>
      </xdr:txBody>
    </xdr:sp>
    <xdr:clientData fPrintsWithSheet="0"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55</xdr:row>
      <xdr:rowOff>47625</xdr:rowOff>
    </xdr:to>
    <xdr:sp macro="[0]!Makro16">
      <xdr:nvSpPr>
        <xdr:cNvPr id="2" name="AutoShape 2"/>
        <xdr:cNvSpPr>
          <a:spLocks/>
        </xdr:cNvSpPr>
      </xdr:nvSpPr>
      <xdr:spPr>
        <a:xfrm>
          <a:off x="0" y="8582025"/>
          <a:ext cx="0" cy="3714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Sortiere Punkte</a:t>
          </a:r>
        </a:p>
      </xdr:txBody>
    </xdr:sp>
    <xdr:clientData fPrintsWithSheet="0"/>
  </xdr:twoCellAnchor>
  <xdr:twoCellAnchor>
    <xdr:from>
      <xdr:col>0</xdr:col>
      <xdr:colOff>114300</xdr:colOff>
      <xdr:row>55</xdr:row>
      <xdr:rowOff>0</xdr:rowOff>
    </xdr:from>
    <xdr:to>
      <xdr:col>1</xdr:col>
      <xdr:colOff>114300</xdr:colOff>
      <xdr:row>57</xdr:row>
      <xdr:rowOff>47625</xdr:rowOff>
    </xdr:to>
    <xdr:sp macro="[0]!Makro6">
      <xdr:nvSpPr>
        <xdr:cNvPr id="3" name="AutoShape 17"/>
        <xdr:cNvSpPr>
          <a:spLocks/>
        </xdr:cNvSpPr>
      </xdr:nvSpPr>
      <xdr:spPr>
        <a:xfrm>
          <a:off x="114300" y="8905875"/>
          <a:ext cx="114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markieren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752475</xdr:colOff>
      <xdr:row>0</xdr:row>
      <xdr:rowOff>285750</xdr:rowOff>
    </xdr:to>
    <xdr:sp macro="[0]!Makro8">
      <xdr:nvSpPr>
        <xdr:cNvPr id="1" name="AutoShape 1"/>
        <xdr:cNvSpPr>
          <a:spLocks/>
        </xdr:cNvSpPr>
      </xdr:nvSpPr>
      <xdr:spPr>
        <a:xfrm>
          <a:off x="0" y="38100"/>
          <a:ext cx="4657725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Für die aktuelle Wertung hier klicken!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742950</xdr:colOff>
      <xdr:row>0</xdr:row>
      <xdr:rowOff>285750</xdr:rowOff>
    </xdr:to>
    <xdr:sp macro="[0]!Makro12">
      <xdr:nvSpPr>
        <xdr:cNvPr id="1" name="AutoShape 1"/>
        <xdr:cNvSpPr>
          <a:spLocks/>
        </xdr:cNvSpPr>
      </xdr:nvSpPr>
      <xdr:spPr>
        <a:xfrm>
          <a:off x="0" y="38100"/>
          <a:ext cx="4648200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Für die aktuelle Wertung hier klicken!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762000</xdr:colOff>
      <xdr:row>0</xdr:row>
      <xdr:rowOff>285750</xdr:rowOff>
    </xdr:to>
    <xdr:sp macro="[0]!Makro13">
      <xdr:nvSpPr>
        <xdr:cNvPr id="1" name="AutoShape 1"/>
        <xdr:cNvSpPr>
          <a:spLocks/>
        </xdr:cNvSpPr>
      </xdr:nvSpPr>
      <xdr:spPr>
        <a:xfrm>
          <a:off x="0" y="38100"/>
          <a:ext cx="4667250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Für die aktuelle Wertung hier klicken!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762000</xdr:colOff>
      <xdr:row>0</xdr:row>
      <xdr:rowOff>285750</xdr:rowOff>
    </xdr:to>
    <xdr:sp macro="[0]!Makro14">
      <xdr:nvSpPr>
        <xdr:cNvPr id="1" name="AutoShape 1"/>
        <xdr:cNvSpPr>
          <a:spLocks/>
        </xdr:cNvSpPr>
      </xdr:nvSpPr>
      <xdr:spPr>
        <a:xfrm>
          <a:off x="0" y="38100"/>
          <a:ext cx="4667250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Für die aktuelle Wertung hier klicken!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752475</xdr:colOff>
      <xdr:row>0</xdr:row>
      <xdr:rowOff>285750</xdr:rowOff>
    </xdr:to>
    <xdr:sp macro="[0]!Makro15">
      <xdr:nvSpPr>
        <xdr:cNvPr id="1" name="AutoShape 1"/>
        <xdr:cNvSpPr>
          <a:spLocks/>
        </xdr:cNvSpPr>
      </xdr:nvSpPr>
      <xdr:spPr>
        <a:xfrm>
          <a:off x="0" y="38100"/>
          <a:ext cx="4657725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Für die aktuelle Wertung hier klicken!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752475</xdr:colOff>
      <xdr:row>0</xdr:row>
      <xdr:rowOff>285750</xdr:rowOff>
    </xdr:to>
    <xdr:sp macro="[0]!Makro16">
      <xdr:nvSpPr>
        <xdr:cNvPr id="1" name="AutoShape 1"/>
        <xdr:cNvSpPr>
          <a:spLocks/>
        </xdr:cNvSpPr>
      </xdr:nvSpPr>
      <xdr:spPr>
        <a:xfrm>
          <a:off x="0" y="38100"/>
          <a:ext cx="4657725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Für die aktuelle Wertung hier klicken!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752475</xdr:colOff>
      <xdr:row>0</xdr:row>
      <xdr:rowOff>285750</xdr:rowOff>
    </xdr:to>
    <xdr:sp macro="[0]!Makro17">
      <xdr:nvSpPr>
        <xdr:cNvPr id="1" name="AutoShape 1"/>
        <xdr:cNvSpPr>
          <a:spLocks/>
        </xdr:cNvSpPr>
      </xdr:nvSpPr>
      <xdr:spPr>
        <a:xfrm>
          <a:off x="0" y="38100"/>
          <a:ext cx="4657725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Für die aktuelle Wertung hier klicken!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ttools.de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12"/>
  <sheetViews>
    <sheetView tabSelected="1" workbookViewId="0" topLeftCell="A1">
      <selection activeCell="A11" sqref="A11:L11"/>
    </sheetView>
  </sheetViews>
  <sheetFormatPr defaultColWidth="11.421875" defaultRowHeight="12.75"/>
  <sheetData>
    <row r="1" spans="1:12" ht="30" customHeight="1">
      <c r="A1" s="59" t="s">
        <v>128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0" customHeight="1">
      <c r="A2" s="59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0" customHeight="1">
      <c r="A3" s="59" t="s">
        <v>95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 customHeight="1">
      <c r="A4" s="59" t="s">
        <v>96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30" customHeight="1">
      <c r="A5" s="59" t="s">
        <v>97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30" customHeight="1">
      <c r="A6" s="56" t="s">
        <v>196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30" customHeight="1">
      <c r="A7" s="57" t="s">
        <v>197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30" customHeight="1">
      <c r="A8" s="57" t="s">
        <v>198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30" customHeight="1">
      <c r="A9" s="56" t="s">
        <v>199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30" customHeight="1">
      <c r="A10" s="56" t="s">
        <v>201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30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30">
      <c r="A12" s="55" t="s">
        <v>200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</sheetData>
  <mergeCells count="12">
    <mergeCell ref="A1:L1"/>
    <mergeCell ref="A2:L2"/>
    <mergeCell ref="A3:L3"/>
    <mergeCell ref="A4:L4"/>
    <mergeCell ref="A6:L6"/>
    <mergeCell ref="A7:L7"/>
    <mergeCell ref="A9:L9"/>
    <mergeCell ref="A5:L5"/>
    <mergeCell ref="A12:L12"/>
    <mergeCell ref="A10:L10"/>
    <mergeCell ref="A8:L8"/>
    <mergeCell ref="A11:L11"/>
  </mergeCells>
  <hyperlinks>
    <hyperlink ref="A12:L12" r:id="rId1" display="http://www.skattools.de/"/>
  </hyperlinks>
  <printOptions/>
  <pageMargins left="0.75" right="0.75" top="1" bottom="1" header="0.4921259845" footer="0.4921259845"/>
  <pageSetup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2:E53"/>
  <sheetViews>
    <sheetView workbookViewId="0" topLeftCell="A1">
      <selection activeCell="E1" sqref="E1"/>
    </sheetView>
  </sheetViews>
  <sheetFormatPr defaultColWidth="11.421875" defaultRowHeight="12.75"/>
  <cols>
    <col min="2" max="2" width="30.7109375" style="0" customWidth="1"/>
    <col min="3" max="3" width="16.421875" style="0" customWidth="1"/>
    <col min="4" max="4" width="11.7109375" style="0" customWidth="1"/>
  </cols>
  <sheetData>
    <row r="1" ht="24.75" customHeight="1"/>
    <row r="2" spans="1:5" ht="25.5" customHeight="1">
      <c r="A2" s="69" t="s">
        <v>192</v>
      </c>
      <c r="B2" s="69"/>
      <c r="C2" s="69"/>
      <c r="D2" s="69"/>
      <c r="E2" s="50" t="s">
        <v>195</v>
      </c>
    </row>
    <row r="3" spans="1:5" ht="12.75">
      <c r="A3" s="48" t="s">
        <v>129</v>
      </c>
      <c r="B3" s="48" t="s">
        <v>1</v>
      </c>
      <c r="C3" s="48" t="s">
        <v>193</v>
      </c>
      <c r="D3" s="48" t="s">
        <v>2</v>
      </c>
      <c r="E3" s="51" t="s">
        <v>194</v>
      </c>
    </row>
    <row r="4" spans="1:5" ht="12.75">
      <c r="A4" s="47" t="s">
        <v>130</v>
      </c>
      <c r="B4" s="47" t="str">
        <f>'Wertung Formel'!A4</f>
        <v>R</v>
      </c>
      <c r="C4" s="49">
        <f>'Wertung Formel'!DF4</f>
        <v>44279</v>
      </c>
      <c r="D4" s="49">
        <f>C4/40</f>
        <v>1106.975</v>
      </c>
      <c r="E4" s="52">
        <f>'Wertung Formel'!AZ4</f>
        <v>30</v>
      </c>
    </row>
    <row r="5" spans="1:5" ht="12.75">
      <c r="A5" s="47" t="s">
        <v>131</v>
      </c>
      <c r="B5" s="47" t="str">
        <f>'Wertung Formel'!A5</f>
        <v>N</v>
      </c>
      <c r="C5" s="49">
        <f>'Wertung Formel'!DF5</f>
        <v>47212</v>
      </c>
      <c r="D5" s="49">
        <f aca="true" t="shared" si="0" ref="D5:D53">C5/40</f>
        <v>1180.3</v>
      </c>
      <c r="E5" s="52">
        <f>'Wertung Formel'!AZ5</f>
        <v>34</v>
      </c>
    </row>
    <row r="6" spans="1:5" ht="12.75">
      <c r="A6" s="47" t="s">
        <v>132</v>
      </c>
      <c r="B6" s="47" t="str">
        <f>'Wertung Formel'!A6</f>
        <v>K</v>
      </c>
      <c r="C6" s="49">
        <f>'Wertung Formel'!DF6</f>
        <v>29395</v>
      </c>
      <c r="D6" s="49">
        <f t="shared" si="0"/>
        <v>734.875</v>
      </c>
      <c r="E6" s="52">
        <f>'Wertung Formel'!AZ6</f>
        <v>22</v>
      </c>
    </row>
    <row r="7" spans="1:5" ht="12.75">
      <c r="A7" s="47" t="s">
        <v>133</v>
      </c>
      <c r="B7" s="47" t="str">
        <f>'Wertung Formel'!A7</f>
        <v>F</v>
      </c>
      <c r="C7" s="49">
        <f>'Wertung Formel'!DF7</f>
        <v>33002</v>
      </c>
      <c r="D7" s="49">
        <f t="shared" si="0"/>
        <v>825.05</v>
      </c>
      <c r="E7" s="52">
        <f>'Wertung Formel'!AZ7</f>
        <v>25</v>
      </c>
    </row>
    <row r="8" spans="1:5" ht="12.75">
      <c r="A8" s="47" t="s">
        <v>134</v>
      </c>
      <c r="B8" s="47" t="str">
        <f>'Wertung Formel'!A8</f>
        <v>U</v>
      </c>
      <c r="C8" s="49">
        <f>'Wertung Formel'!DF8</f>
        <v>39379</v>
      </c>
      <c r="D8" s="49">
        <f t="shared" si="0"/>
        <v>984.475</v>
      </c>
      <c r="E8" s="52">
        <f>'Wertung Formel'!AZ8</f>
        <v>32</v>
      </c>
    </row>
    <row r="9" spans="1:5" ht="12.75">
      <c r="A9" s="47" t="s">
        <v>135</v>
      </c>
      <c r="B9" s="47" t="str">
        <f>'Wertung Formel'!A9</f>
        <v>H</v>
      </c>
      <c r="C9" s="49">
        <f>'Wertung Formel'!DF9</f>
        <v>39199</v>
      </c>
      <c r="D9" s="49">
        <f t="shared" si="0"/>
        <v>979.975</v>
      </c>
      <c r="E9" s="52">
        <f>'Wertung Formel'!AZ9</f>
        <v>32</v>
      </c>
    </row>
    <row r="10" spans="1:5" ht="12.75">
      <c r="A10" s="47" t="s">
        <v>136</v>
      </c>
      <c r="B10" s="47" t="str">
        <f>'Wertung Formel'!A10</f>
        <v>L</v>
      </c>
      <c r="C10" s="49">
        <f>'Wertung Formel'!DF10</f>
        <v>21265</v>
      </c>
      <c r="D10" s="49">
        <f t="shared" si="0"/>
        <v>531.625</v>
      </c>
      <c r="E10" s="52">
        <f>'Wertung Formel'!AZ10</f>
        <v>16</v>
      </c>
    </row>
    <row r="11" spans="1:5" ht="12.75">
      <c r="A11" s="47" t="s">
        <v>137</v>
      </c>
      <c r="B11" s="47" t="str">
        <f>'Wertung Formel'!A11</f>
        <v>Q</v>
      </c>
      <c r="C11" s="49">
        <f>'Wertung Formel'!DF11</f>
        <v>33631</v>
      </c>
      <c r="D11" s="49">
        <f t="shared" si="0"/>
        <v>840.775</v>
      </c>
      <c r="E11" s="52">
        <f>'Wertung Formel'!AZ11</f>
        <v>27</v>
      </c>
    </row>
    <row r="12" spans="1:5" ht="12.75">
      <c r="A12" s="47" t="s">
        <v>138</v>
      </c>
      <c r="B12" s="47" t="str">
        <f>'Wertung Formel'!A12</f>
        <v>B</v>
      </c>
      <c r="C12" s="49">
        <f>'Wertung Formel'!DF12</f>
        <v>38918</v>
      </c>
      <c r="D12" s="49">
        <f t="shared" si="0"/>
        <v>972.95</v>
      </c>
      <c r="E12" s="52">
        <f>'Wertung Formel'!AZ12</f>
        <v>33</v>
      </c>
    </row>
    <row r="13" spans="1:5" ht="12.75">
      <c r="A13" s="47" t="s">
        <v>139</v>
      </c>
      <c r="B13" s="47" t="str">
        <f>'Wertung Formel'!A13</f>
        <v>M</v>
      </c>
      <c r="C13" s="49">
        <f>'Wertung Formel'!DF13</f>
        <v>25266</v>
      </c>
      <c r="D13" s="49">
        <f t="shared" si="0"/>
        <v>631.65</v>
      </c>
      <c r="E13" s="52">
        <f>'Wertung Formel'!AZ13</f>
        <v>22</v>
      </c>
    </row>
    <row r="14" spans="1:5" ht="12.75">
      <c r="A14" s="47" t="s">
        <v>140</v>
      </c>
      <c r="B14" s="47" t="str">
        <f>'Wertung Formel'!A14</f>
        <v>G</v>
      </c>
      <c r="C14" s="49">
        <f>'Wertung Formel'!DF14</f>
        <v>24171</v>
      </c>
      <c r="D14" s="49">
        <f t="shared" si="0"/>
        <v>604.275</v>
      </c>
      <c r="E14" s="52">
        <f>'Wertung Formel'!AZ14</f>
        <v>20</v>
      </c>
    </row>
    <row r="15" spans="1:5" ht="12.75">
      <c r="A15" s="47" t="s">
        <v>141</v>
      </c>
      <c r="B15" s="47" t="str">
        <f>'Wertung Formel'!A15</f>
        <v>C</v>
      </c>
      <c r="C15" s="49">
        <f>'Wertung Formel'!DF15</f>
        <v>28785</v>
      </c>
      <c r="D15" s="49">
        <f t="shared" si="0"/>
        <v>719.625</v>
      </c>
      <c r="E15" s="52">
        <f>'Wertung Formel'!AZ15</f>
        <v>28</v>
      </c>
    </row>
    <row r="16" spans="1:5" ht="12.75">
      <c r="A16" s="47" t="s">
        <v>142</v>
      </c>
      <c r="B16" s="47" t="str">
        <f>'Wertung Formel'!A16</f>
        <v>D</v>
      </c>
      <c r="C16" s="49">
        <f>'Wertung Formel'!DF16</f>
        <v>27582</v>
      </c>
      <c r="D16" s="49">
        <f t="shared" si="0"/>
        <v>689.55</v>
      </c>
      <c r="E16" s="52">
        <f>'Wertung Formel'!AZ16</f>
        <v>26</v>
      </c>
    </row>
    <row r="17" spans="1:5" ht="12.75">
      <c r="A17" s="47" t="s">
        <v>143</v>
      </c>
      <c r="B17" s="47" t="str">
        <f>'Wertung Formel'!A17</f>
        <v>S</v>
      </c>
      <c r="C17" s="49">
        <f>'Wertung Formel'!DF17</f>
        <v>25509</v>
      </c>
      <c r="D17" s="49">
        <f t="shared" si="0"/>
        <v>637.725</v>
      </c>
      <c r="E17" s="52">
        <f>'Wertung Formel'!AZ17</f>
        <v>25</v>
      </c>
    </row>
    <row r="18" spans="1:5" ht="12.75">
      <c r="A18" s="47" t="s">
        <v>144</v>
      </c>
      <c r="B18" s="47" t="str">
        <f>'Wertung Formel'!A18</f>
        <v>O</v>
      </c>
      <c r="C18" s="49">
        <f>'Wertung Formel'!DF18</f>
        <v>20221</v>
      </c>
      <c r="D18" s="49">
        <f t="shared" si="0"/>
        <v>505.525</v>
      </c>
      <c r="E18" s="52">
        <f>'Wertung Formel'!AZ18</f>
        <v>20</v>
      </c>
    </row>
    <row r="19" spans="1:5" ht="12.75">
      <c r="A19" s="47" t="s">
        <v>145</v>
      </c>
      <c r="B19" s="47" t="str">
        <f>'Wertung Formel'!A19</f>
        <v>T</v>
      </c>
      <c r="C19" s="49">
        <f>'Wertung Formel'!DF19</f>
        <v>23749</v>
      </c>
      <c r="D19" s="49">
        <f t="shared" si="0"/>
        <v>593.725</v>
      </c>
      <c r="E19" s="52">
        <f>'Wertung Formel'!AZ19</f>
        <v>24</v>
      </c>
    </row>
    <row r="20" spans="1:5" ht="12.75">
      <c r="A20" s="47" t="s">
        <v>146</v>
      </c>
      <c r="B20" s="47" t="str">
        <f>'Wertung Formel'!A20</f>
        <v>P</v>
      </c>
      <c r="C20" s="49">
        <f>'Wertung Formel'!DF20</f>
        <v>10263</v>
      </c>
      <c r="D20" s="49">
        <f t="shared" si="0"/>
        <v>256.575</v>
      </c>
      <c r="E20" s="52">
        <f>'Wertung Formel'!AZ20</f>
        <v>10</v>
      </c>
    </row>
    <row r="21" spans="1:5" ht="12.75">
      <c r="A21" s="47" t="s">
        <v>147</v>
      </c>
      <c r="B21" s="47" t="str">
        <f>'Wertung Formel'!A21</f>
        <v>A</v>
      </c>
      <c r="C21" s="49">
        <f>'Wertung Formel'!DF21</f>
        <v>10054</v>
      </c>
      <c r="D21" s="49">
        <f t="shared" si="0"/>
        <v>251.35</v>
      </c>
      <c r="E21" s="52">
        <f>'Wertung Formel'!AZ21</f>
        <v>9</v>
      </c>
    </row>
    <row r="22" spans="1:5" ht="12.75">
      <c r="A22" s="47" t="s">
        <v>148</v>
      </c>
      <c r="B22" s="47" t="str">
        <f>'Wertung Formel'!A22</f>
        <v>J</v>
      </c>
      <c r="C22" s="49">
        <f>'Wertung Formel'!DF22</f>
        <v>6131</v>
      </c>
      <c r="D22" s="49">
        <f t="shared" si="0"/>
        <v>153.275</v>
      </c>
      <c r="E22" s="52">
        <f>'Wertung Formel'!AZ22</f>
        <v>5</v>
      </c>
    </row>
    <row r="23" spans="1:5" ht="12.75">
      <c r="A23" s="47" t="s">
        <v>149</v>
      </c>
      <c r="B23" s="47" t="str">
        <f>'Wertung Formel'!A23</f>
        <v>E</v>
      </c>
      <c r="C23" s="49">
        <f>'Wertung Formel'!DF23</f>
        <v>5646</v>
      </c>
      <c r="D23" s="49">
        <f t="shared" si="0"/>
        <v>141.15</v>
      </c>
      <c r="E23" s="52">
        <f>'Wertung Formel'!AZ23</f>
        <v>6</v>
      </c>
    </row>
    <row r="24" spans="1:5" ht="12.75">
      <c r="A24" s="47" t="s">
        <v>150</v>
      </c>
      <c r="B24" s="47" t="str">
        <f>'Wertung Formel'!A24</f>
        <v>I</v>
      </c>
      <c r="C24" s="49">
        <f>'Wertung Formel'!DF24</f>
        <v>450</v>
      </c>
      <c r="D24" s="49">
        <f t="shared" si="0"/>
        <v>11.25</v>
      </c>
      <c r="E24" s="52">
        <f>'Wertung Formel'!AZ24</f>
        <v>1</v>
      </c>
    </row>
    <row r="25" spans="1:5" ht="12.75">
      <c r="A25" s="47" t="s">
        <v>151</v>
      </c>
      <c r="B25" s="47" t="str">
        <f>'Wertung Formel'!A25</f>
        <v>A1</v>
      </c>
      <c r="C25" s="49">
        <f>'Wertung Formel'!DF25</f>
        <v>0</v>
      </c>
      <c r="D25" s="49">
        <f t="shared" si="0"/>
        <v>0</v>
      </c>
      <c r="E25" s="52">
        <f>'Wertung Formel'!AZ25</f>
        <v>1</v>
      </c>
    </row>
    <row r="26" spans="1:5" ht="12.75">
      <c r="A26" s="47" t="s">
        <v>152</v>
      </c>
      <c r="B26" s="47" t="str">
        <f>'Wertung Formel'!A26</f>
        <v>A10</v>
      </c>
      <c r="C26" s="49">
        <f>'Wertung Formel'!DF26</f>
        <v>0</v>
      </c>
      <c r="D26" s="49">
        <f t="shared" si="0"/>
        <v>0</v>
      </c>
      <c r="E26" s="52">
        <f>'Wertung Formel'!AZ26</f>
        <v>1</v>
      </c>
    </row>
    <row r="27" spans="1:5" ht="12.75">
      <c r="A27" s="47" t="s">
        <v>153</v>
      </c>
      <c r="B27" s="47" t="str">
        <f>'Wertung Formel'!A27</f>
        <v>A11</v>
      </c>
      <c r="C27" s="49">
        <f>'Wertung Formel'!DF27</f>
        <v>0</v>
      </c>
      <c r="D27" s="49">
        <f t="shared" si="0"/>
        <v>0</v>
      </c>
      <c r="E27" s="52">
        <f>'Wertung Formel'!AZ27</f>
        <v>1</v>
      </c>
    </row>
    <row r="28" spans="1:5" ht="12.75">
      <c r="A28" s="47" t="s">
        <v>154</v>
      </c>
      <c r="B28" s="47" t="str">
        <f>'Wertung Formel'!A28</f>
        <v>A12</v>
      </c>
      <c r="C28" s="49">
        <f>'Wertung Formel'!DF28</f>
        <v>0</v>
      </c>
      <c r="D28" s="49">
        <f t="shared" si="0"/>
        <v>0</v>
      </c>
      <c r="E28" s="52">
        <f>'Wertung Formel'!AZ28</f>
        <v>1</v>
      </c>
    </row>
    <row r="29" spans="1:5" ht="12.75">
      <c r="A29" s="47" t="s">
        <v>155</v>
      </c>
      <c r="B29" s="47" t="str">
        <f>'Wertung Formel'!A29</f>
        <v>A13</v>
      </c>
      <c r="C29" s="49">
        <f>'Wertung Formel'!DF29</f>
        <v>0</v>
      </c>
      <c r="D29" s="49">
        <f t="shared" si="0"/>
        <v>0</v>
      </c>
      <c r="E29" s="52">
        <f>'Wertung Formel'!AZ29</f>
        <v>1</v>
      </c>
    </row>
    <row r="30" spans="1:5" ht="12.75">
      <c r="A30" s="47" t="s">
        <v>156</v>
      </c>
      <c r="B30" s="47" t="str">
        <f>'Wertung Formel'!A30</f>
        <v>A14</v>
      </c>
      <c r="C30" s="49">
        <f>'Wertung Formel'!DF30</f>
        <v>0</v>
      </c>
      <c r="D30" s="49">
        <f t="shared" si="0"/>
        <v>0</v>
      </c>
      <c r="E30" s="52">
        <f>'Wertung Formel'!AZ30</f>
        <v>1</v>
      </c>
    </row>
    <row r="31" spans="1:5" ht="12.75">
      <c r="A31" s="47" t="s">
        <v>157</v>
      </c>
      <c r="B31" s="47" t="str">
        <f>'Wertung Formel'!A31</f>
        <v>A15</v>
      </c>
      <c r="C31" s="49">
        <f>'Wertung Formel'!DF31</f>
        <v>0</v>
      </c>
      <c r="D31" s="49">
        <f t="shared" si="0"/>
        <v>0</v>
      </c>
      <c r="E31" s="52">
        <f>'Wertung Formel'!AZ31</f>
        <v>1</v>
      </c>
    </row>
    <row r="32" spans="1:5" ht="12.75">
      <c r="A32" s="47" t="s">
        <v>158</v>
      </c>
      <c r="B32" s="47" t="str">
        <f>'Wertung Formel'!A32</f>
        <v>A16</v>
      </c>
      <c r="C32" s="49">
        <f>'Wertung Formel'!DF32</f>
        <v>0</v>
      </c>
      <c r="D32" s="49">
        <f t="shared" si="0"/>
        <v>0</v>
      </c>
      <c r="E32" s="52">
        <f>'Wertung Formel'!AZ32</f>
        <v>1</v>
      </c>
    </row>
    <row r="33" spans="1:5" ht="12.75">
      <c r="A33" s="47" t="s">
        <v>159</v>
      </c>
      <c r="B33" s="47" t="str">
        <f>'Wertung Formel'!A33</f>
        <v>A17</v>
      </c>
      <c r="C33" s="49">
        <f>'Wertung Formel'!DF33</f>
        <v>0</v>
      </c>
      <c r="D33" s="49">
        <f t="shared" si="0"/>
        <v>0</v>
      </c>
      <c r="E33" s="52">
        <f>'Wertung Formel'!AZ33</f>
        <v>1</v>
      </c>
    </row>
    <row r="34" spans="1:5" ht="12.75">
      <c r="A34" s="47" t="s">
        <v>160</v>
      </c>
      <c r="B34" s="47" t="str">
        <f>'Wertung Formel'!A34</f>
        <v>A18</v>
      </c>
      <c r="C34" s="49">
        <f>'Wertung Formel'!DF34</f>
        <v>0</v>
      </c>
      <c r="D34" s="49">
        <f t="shared" si="0"/>
        <v>0</v>
      </c>
      <c r="E34" s="52">
        <f>'Wertung Formel'!AZ34</f>
        <v>1</v>
      </c>
    </row>
    <row r="35" spans="1:5" ht="12.75">
      <c r="A35" s="47" t="s">
        <v>161</v>
      </c>
      <c r="B35" s="47" t="str">
        <f>'Wertung Formel'!A35</f>
        <v>A19</v>
      </c>
      <c r="C35" s="49">
        <f>'Wertung Formel'!DF35</f>
        <v>0</v>
      </c>
      <c r="D35" s="49">
        <f t="shared" si="0"/>
        <v>0</v>
      </c>
      <c r="E35" s="52">
        <f>'Wertung Formel'!AZ35</f>
        <v>1</v>
      </c>
    </row>
    <row r="36" spans="1:5" ht="12.75">
      <c r="A36" s="47" t="s">
        <v>162</v>
      </c>
      <c r="B36" s="47" t="str">
        <f>'Wertung Formel'!A36</f>
        <v>A2</v>
      </c>
      <c r="C36" s="49">
        <f>'Wertung Formel'!DF36</f>
        <v>0</v>
      </c>
      <c r="D36" s="49">
        <f t="shared" si="0"/>
        <v>0</v>
      </c>
      <c r="E36" s="52">
        <f>'Wertung Formel'!AZ36</f>
        <v>1</v>
      </c>
    </row>
    <row r="37" spans="1:5" ht="12.75">
      <c r="A37" s="47" t="s">
        <v>163</v>
      </c>
      <c r="B37" s="47" t="str">
        <f>'Wertung Formel'!A37</f>
        <v>A20</v>
      </c>
      <c r="C37" s="49">
        <f>'Wertung Formel'!DF37</f>
        <v>0</v>
      </c>
      <c r="D37" s="49">
        <f t="shared" si="0"/>
        <v>0</v>
      </c>
      <c r="E37" s="52">
        <f>'Wertung Formel'!AZ37</f>
        <v>1</v>
      </c>
    </row>
    <row r="38" spans="1:5" ht="12.75">
      <c r="A38" s="47" t="s">
        <v>164</v>
      </c>
      <c r="B38" s="47" t="str">
        <f>'Wertung Formel'!A38</f>
        <v>A21</v>
      </c>
      <c r="C38" s="49">
        <f>'Wertung Formel'!DF38</f>
        <v>0</v>
      </c>
      <c r="D38" s="49">
        <f t="shared" si="0"/>
        <v>0</v>
      </c>
      <c r="E38" s="52">
        <f>'Wertung Formel'!AZ38</f>
        <v>1</v>
      </c>
    </row>
    <row r="39" spans="1:5" ht="12.75">
      <c r="A39" s="47" t="s">
        <v>165</v>
      </c>
      <c r="B39" s="47" t="str">
        <f>'Wertung Formel'!A39</f>
        <v>A22</v>
      </c>
      <c r="C39" s="49">
        <f>'Wertung Formel'!DF39</f>
        <v>0</v>
      </c>
      <c r="D39" s="49">
        <f t="shared" si="0"/>
        <v>0</v>
      </c>
      <c r="E39" s="52">
        <f>'Wertung Formel'!AZ39</f>
        <v>1</v>
      </c>
    </row>
    <row r="40" spans="1:5" ht="12.75">
      <c r="A40" s="47" t="s">
        <v>166</v>
      </c>
      <c r="B40" s="47" t="str">
        <f>'Wertung Formel'!A40</f>
        <v>A23</v>
      </c>
      <c r="C40" s="49">
        <f>'Wertung Formel'!DF40</f>
        <v>0</v>
      </c>
      <c r="D40" s="49">
        <f t="shared" si="0"/>
        <v>0</v>
      </c>
      <c r="E40" s="52">
        <f>'Wertung Formel'!AZ40</f>
        <v>1</v>
      </c>
    </row>
    <row r="41" spans="1:5" ht="12.75">
      <c r="A41" s="47" t="s">
        <v>167</v>
      </c>
      <c r="B41" s="47" t="str">
        <f>'Wertung Formel'!A41</f>
        <v>A24</v>
      </c>
      <c r="C41" s="49">
        <f>'Wertung Formel'!DF41</f>
        <v>0</v>
      </c>
      <c r="D41" s="49">
        <f t="shared" si="0"/>
        <v>0</v>
      </c>
      <c r="E41" s="52">
        <f>'Wertung Formel'!AZ41</f>
        <v>1</v>
      </c>
    </row>
    <row r="42" spans="1:5" ht="12.75">
      <c r="A42" s="47" t="s">
        <v>168</v>
      </c>
      <c r="B42" s="47" t="str">
        <f>'Wertung Formel'!A42</f>
        <v>A3</v>
      </c>
      <c r="C42" s="49">
        <f>'Wertung Formel'!DF42</f>
        <v>0</v>
      </c>
      <c r="D42" s="49">
        <f t="shared" si="0"/>
        <v>0</v>
      </c>
      <c r="E42" s="52">
        <f>'Wertung Formel'!AZ42</f>
        <v>1</v>
      </c>
    </row>
    <row r="43" spans="1:5" ht="12.75">
      <c r="A43" s="47" t="s">
        <v>169</v>
      </c>
      <c r="B43" s="47" t="str">
        <f>'Wertung Formel'!A43</f>
        <v>A4</v>
      </c>
      <c r="C43" s="49">
        <f>'Wertung Formel'!DF43</f>
        <v>0</v>
      </c>
      <c r="D43" s="49">
        <f t="shared" si="0"/>
        <v>0</v>
      </c>
      <c r="E43" s="52">
        <f>'Wertung Formel'!AZ43</f>
        <v>1</v>
      </c>
    </row>
    <row r="44" spans="1:5" ht="12.75">
      <c r="A44" s="47" t="s">
        <v>170</v>
      </c>
      <c r="B44" s="47" t="str">
        <f>'Wertung Formel'!A44</f>
        <v>A5</v>
      </c>
      <c r="C44" s="49">
        <f>'Wertung Formel'!DF44</f>
        <v>0</v>
      </c>
      <c r="D44" s="49">
        <f t="shared" si="0"/>
        <v>0</v>
      </c>
      <c r="E44" s="52">
        <f>'Wertung Formel'!AZ44</f>
        <v>1</v>
      </c>
    </row>
    <row r="45" spans="1:5" ht="12.75">
      <c r="A45" s="47" t="s">
        <v>171</v>
      </c>
      <c r="B45" s="47" t="str">
        <f>'Wertung Formel'!A45</f>
        <v>A6</v>
      </c>
      <c r="C45" s="49">
        <f>'Wertung Formel'!DF45</f>
        <v>0</v>
      </c>
      <c r="D45" s="49">
        <f t="shared" si="0"/>
        <v>0</v>
      </c>
      <c r="E45" s="52">
        <f>'Wertung Formel'!AZ45</f>
        <v>1</v>
      </c>
    </row>
    <row r="46" spans="1:5" ht="12.75">
      <c r="A46" s="47" t="s">
        <v>172</v>
      </c>
      <c r="B46" s="47" t="str">
        <f>'Wertung Formel'!A46</f>
        <v>A7</v>
      </c>
      <c r="C46" s="49">
        <f>'Wertung Formel'!DF46</f>
        <v>0</v>
      </c>
      <c r="D46" s="49">
        <f t="shared" si="0"/>
        <v>0</v>
      </c>
      <c r="E46" s="52">
        <f>'Wertung Formel'!AZ46</f>
        <v>1</v>
      </c>
    </row>
    <row r="47" spans="1:5" ht="12.75">
      <c r="A47" s="47" t="s">
        <v>173</v>
      </c>
      <c r="B47" s="47" t="str">
        <f>'Wertung Formel'!A47</f>
        <v>A8</v>
      </c>
      <c r="C47" s="49">
        <f>'Wertung Formel'!DF47</f>
        <v>0</v>
      </c>
      <c r="D47" s="49">
        <f t="shared" si="0"/>
        <v>0</v>
      </c>
      <c r="E47" s="52">
        <f>'Wertung Formel'!AZ47</f>
        <v>1</v>
      </c>
    </row>
    <row r="48" spans="1:5" ht="12.75">
      <c r="A48" s="47" t="s">
        <v>174</v>
      </c>
      <c r="B48" s="47" t="str">
        <f>'Wertung Formel'!A48</f>
        <v>A9</v>
      </c>
      <c r="C48" s="49">
        <f>'Wertung Formel'!DF48</f>
        <v>0</v>
      </c>
      <c r="D48" s="49">
        <f t="shared" si="0"/>
        <v>0</v>
      </c>
      <c r="E48" s="52">
        <f>'Wertung Formel'!AZ48</f>
        <v>1</v>
      </c>
    </row>
    <row r="49" spans="1:5" ht="12.75">
      <c r="A49" s="47" t="s">
        <v>175</v>
      </c>
      <c r="B49" s="47" t="str">
        <f>'Wertung Formel'!A49</f>
        <v>V</v>
      </c>
      <c r="C49" s="49">
        <f>'Wertung Formel'!DF49</f>
        <v>0</v>
      </c>
      <c r="D49" s="49">
        <f t="shared" si="0"/>
        <v>0</v>
      </c>
      <c r="E49" s="52">
        <f>'Wertung Formel'!AZ49</f>
        <v>1</v>
      </c>
    </row>
    <row r="50" spans="1:5" ht="12.75">
      <c r="A50" s="47" t="s">
        <v>176</v>
      </c>
      <c r="B50" s="47" t="str">
        <f>'Wertung Formel'!A50</f>
        <v>W</v>
      </c>
      <c r="C50" s="49">
        <f>'Wertung Formel'!DF50</f>
        <v>0</v>
      </c>
      <c r="D50" s="49">
        <f t="shared" si="0"/>
        <v>0</v>
      </c>
      <c r="E50" s="52">
        <f>'Wertung Formel'!AZ50</f>
        <v>1</v>
      </c>
    </row>
    <row r="51" spans="1:5" ht="12.75">
      <c r="A51" s="47" t="s">
        <v>177</v>
      </c>
      <c r="B51" s="47" t="str">
        <f>'Wertung Formel'!A51</f>
        <v>X</v>
      </c>
      <c r="C51" s="49">
        <f>'Wertung Formel'!DF51</f>
        <v>0</v>
      </c>
      <c r="D51" s="49">
        <f t="shared" si="0"/>
        <v>0</v>
      </c>
      <c r="E51" s="52">
        <f>'Wertung Formel'!AZ51</f>
        <v>1</v>
      </c>
    </row>
    <row r="52" spans="1:5" ht="12.75">
      <c r="A52" s="47" t="s">
        <v>178</v>
      </c>
      <c r="B52" s="47" t="str">
        <f>'Wertung Formel'!A52</f>
        <v>Y</v>
      </c>
      <c r="C52" s="49">
        <f>'Wertung Formel'!DF52</f>
        <v>0</v>
      </c>
      <c r="D52" s="49">
        <f t="shared" si="0"/>
        <v>0</v>
      </c>
      <c r="E52" s="52">
        <f>'Wertung Formel'!AZ52</f>
        <v>1</v>
      </c>
    </row>
    <row r="53" spans="1:5" ht="12.75">
      <c r="A53" s="47" t="s">
        <v>179</v>
      </c>
      <c r="B53" s="47" t="str">
        <f>'Wertung Formel'!A53</f>
        <v>Z</v>
      </c>
      <c r="C53" s="49">
        <f>'Wertung Formel'!DF53</f>
        <v>0</v>
      </c>
      <c r="D53" s="49">
        <f t="shared" si="0"/>
        <v>0</v>
      </c>
      <c r="E53" s="52">
        <f>'Wertung Formel'!AZ53</f>
        <v>1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FS58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CC1" sqref="CC1"/>
    </sheetView>
  </sheetViews>
  <sheetFormatPr defaultColWidth="11.421875" defaultRowHeight="12.75"/>
  <cols>
    <col min="1" max="1" width="8.140625" style="1" customWidth="1"/>
    <col min="2" max="2" width="32.7109375" style="0" customWidth="1"/>
    <col min="3" max="3" width="7.8515625" style="1" customWidth="1"/>
    <col min="4" max="4" width="15.28125" style="1" customWidth="1"/>
    <col min="5" max="6" width="11.28125" style="1" customWidth="1"/>
    <col min="7" max="7" width="14.28125" style="1" customWidth="1"/>
    <col min="8" max="8" width="14.421875" style="1" customWidth="1"/>
    <col min="9" max="9" width="17.57421875" style="1" customWidth="1"/>
    <col min="10" max="10" width="11.140625" style="1" customWidth="1"/>
    <col min="11" max="11" width="10.00390625" style="1" customWidth="1"/>
    <col min="12" max="12" width="11.28125" style="1" customWidth="1"/>
    <col min="14" max="63" width="6.7109375" style="0" customWidth="1"/>
    <col min="65" max="114" width="6.7109375" style="0" customWidth="1"/>
    <col min="116" max="165" width="6.7109375" style="0" customWidth="1"/>
  </cols>
  <sheetData>
    <row r="1" spans="1:165" ht="30" customHeight="1" thickBot="1">
      <c r="A1" s="43"/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</row>
    <row r="2" spans="1:165" ht="24.75" customHeight="1" thickBot="1">
      <c r="A2" s="60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  <c r="BL2" s="5" t="s">
        <v>30</v>
      </c>
      <c r="BM2" s="6">
        <v>1</v>
      </c>
      <c r="BN2" s="6">
        <v>2</v>
      </c>
      <c r="BO2" s="6">
        <v>3</v>
      </c>
      <c r="BP2" s="6">
        <v>4</v>
      </c>
      <c r="BQ2" s="6">
        <v>5</v>
      </c>
      <c r="BR2" s="6">
        <v>6</v>
      </c>
      <c r="BS2" s="6">
        <v>7</v>
      </c>
      <c r="BT2" s="6">
        <v>8</v>
      </c>
      <c r="BU2" s="6">
        <v>9</v>
      </c>
      <c r="BV2" s="6">
        <v>10</v>
      </c>
      <c r="BW2" s="6">
        <v>11</v>
      </c>
      <c r="BX2" s="6">
        <v>12</v>
      </c>
      <c r="BY2" s="6">
        <v>13</v>
      </c>
      <c r="BZ2" s="6">
        <v>14</v>
      </c>
      <c r="CA2" s="6">
        <v>15</v>
      </c>
      <c r="CB2" s="6">
        <v>16</v>
      </c>
      <c r="CC2" s="6">
        <v>17</v>
      </c>
      <c r="CD2" s="6">
        <v>18</v>
      </c>
      <c r="CE2" s="6">
        <v>19</v>
      </c>
      <c r="CF2" s="6">
        <v>20</v>
      </c>
      <c r="CG2" s="6">
        <v>21</v>
      </c>
      <c r="CH2" s="6">
        <v>22</v>
      </c>
      <c r="CI2" s="6">
        <v>23</v>
      </c>
      <c r="CJ2" s="6">
        <v>24</v>
      </c>
      <c r="CK2" s="6">
        <v>25</v>
      </c>
      <c r="CL2" s="6">
        <v>26</v>
      </c>
      <c r="CM2" s="6">
        <v>27</v>
      </c>
      <c r="CN2" s="6">
        <v>28</v>
      </c>
      <c r="CO2" s="6">
        <v>29</v>
      </c>
      <c r="CP2" s="6">
        <v>30</v>
      </c>
      <c r="CQ2" s="6">
        <v>31</v>
      </c>
      <c r="CR2" s="6">
        <v>32</v>
      </c>
      <c r="CS2" s="6">
        <v>33</v>
      </c>
      <c r="CT2" s="6">
        <v>34</v>
      </c>
      <c r="CU2" s="6">
        <v>35</v>
      </c>
      <c r="CV2" s="6">
        <v>36</v>
      </c>
      <c r="CW2" s="6">
        <v>37</v>
      </c>
      <c r="CX2" s="6">
        <v>38</v>
      </c>
      <c r="CY2" s="6">
        <v>39</v>
      </c>
      <c r="CZ2" s="6">
        <v>40</v>
      </c>
      <c r="DA2" s="6">
        <v>41</v>
      </c>
      <c r="DB2" s="6">
        <v>42</v>
      </c>
      <c r="DC2" s="6">
        <v>43</v>
      </c>
      <c r="DD2" s="6">
        <v>44</v>
      </c>
      <c r="DE2" s="6">
        <v>45</v>
      </c>
      <c r="DF2" s="6">
        <v>46</v>
      </c>
      <c r="DG2" s="6">
        <v>47</v>
      </c>
      <c r="DH2" s="6">
        <v>48</v>
      </c>
      <c r="DI2" s="6">
        <v>49</v>
      </c>
      <c r="DJ2" s="6">
        <v>50</v>
      </c>
      <c r="DK2" s="3" t="s">
        <v>29</v>
      </c>
      <c r="DL2" s="4">
        <v>1</v>
      </c>
      <c r="DM2" s="4">
        <v>2</v>
      </c>
      <c r="DN2" s="4">
        <v>3</v>
      </c>
      <c r="DO2" s="4">
        <v>4</v>
      </c>
      <c r="DP2" s="4">
        <v>5</v>
      </c>
      <c r="DQ2" s="4">
        <v>6</v>
      </c>
      <c r="DR2" s="4">
        <v>7</v>
      </c>
      <c r="DS2" s="4">
        <v>8</v>
      </c>
      <c r="DT2" s="4">
        <v>9</v>
      </c>
      <c r="DU2" s="4">
        <v>10</v>
      </c>
      <c r="DV2" s="4">
        <v>11</v>
      </c>
      <c r="DW2" s="4">
        <v>12</v>
      </c>
      <c r="DX2" s="4">
        <v>13</v>
      </c>
      <c r="DY2" s="4">
        <v>14</v>
      </c>
      <c r="DZ2" s="4">
        <v>15</v>
      </c>
      <c r="EA2" s="4">
        <v>16</v>
      </c>
      <c r="EB2" s="4">
        <v>17</v>
      </c>
      <c r="EC2" s="4">
        <v>18</v>
      </c>
      <c r="ED2" s="4">
        <v>19</v>
      </c>
      <c r="EE2" s="4">
        <v>20</v>
      </c>
      <c r="EF2" s="4">
        <v>21</v>
      </c>
      <c r="EG2" s="4">
        <v>22</v>
      </c>
      <c r="EH2" s="4">
        <v>23</v>
      </c>
      <c r="EI2" s="4">
        <v>24</v>
      </c>
      <c r="EJ2" s="4">
        <v>25</v>
      </c>
      <c r="EK2" s="4">
        <v>26</v>
      </c>
      <c r="EL2" s="4">
        <v>27</v>
      </c>
      <c r="EM2" s="4">
        <v>28</v>
      </c>
      <c r="EN2" s="4">
        <v>29</v>
      </c>
      <c r="EO2" s="4">
        <v>30</v>
      </c>
      <c r="EP2" s="4">
        <v>31</v>
      </c>
      <c r="EQ2" s="4">
        <v>32</v>
      </c>
      <c r="ER2" s="4">
        <v>33</v>
      </c>
      <c r="ES2" s="4">
        <v>34</v>
      </c>
      <c r="ET2" s="4">
        <v>35</v>
      </c>
      <c r="EU2" s="4">
        <v>36</v>
      </c>
      <c r="EV2" s="4">
        <v>37</v>
      </c>
      <c r="EW2" s="4">
        <v>38</v>
      </c>
      <c r="EX2" s="4">
        <v>39</v>
      </c>
      <c r="EY2" s="4">
        <v>40</v>
      </c>
      <c r="EZ2" s="4">
        <v>41</v>
      </c>
      <c r="FA2" s="4">
        <v>42</v>
      </c>
      <c r="FB2" s="4">
        <v>43</v>
      </c>
      <c r="FC2" s="4">
        <v>44</v>
      </c>
      <c r="FD2" s="4">
        <v>45</v>
      </c>
      <c r="FE2" s="4">
        <v>46</v>
      </c>
      <c r="FF2" s="4">
        <v>47</v>
      </c>
      <c r="FG2" s="4">
        <v>48</v>
      </c>
      <c r="FH2" s="4">
        <v>49</v>
      </c>
      <c r="FI2" s="4">
        <v>50</v>
      </c>
    </row>
    <row r="3" spans="1:149" ht="24.75" customHeight="1">
      <c r="A3" s="36" t="s">
        <v>0</v>
      </c>
      <c r="B3" s="11" t="s">
        <v>1</v>
      </c>
      <c r="C3" s="12" t="s">
        <v>9</v>
      </c>
      <c r="D3" s="37" t="s">
        <v>2</v>
      </c>
      <c r="E3" s="10" t="s">
        <v>3</v>
      </c>
      <c r="F3" s="39" t="s">
        <v>4</v>
      </c>
      <c r="G3" s="13" t="s">
        <v>5</v>
      </c>
      <c r="H3" s="14" t="s">
        <v>6</v>
      </c>
      <c r="I3" s="41" t="s">
        <v>7</v>
      </c>
      <c r="J3" s="15" t="s">
        <v>3</v>
      </c>
      <c r="K3" s="42" t="s">
        <v>4</v>
      </c>
      <c r="L3" s="16" t="s">
        <v>8</v>
      </c>
      <c r="N3" s="2" t="s">
        <v>27</v>
      </c>
      <c r="O3" t="s">
        <v>28</v>
      </c>
      <c r="P3" s="2" t="s">
        <v>31</v>
      </c>
      <c r="Q3" t="s">
        <v>32</v>
      </c>
      <c r="R3" t="s">
        <v>36</v>
      </c>
      <c r="S3" t="s">
        <v>37</v>
      </c>
      <c r="T3" t="s">
        <v>38</v>
      </c>
      <c r="U3" t="s">
        <v>39</v>
      </c>
      <c r="V3" t="s">
        <v>40</v>
      </c>
      <c r="W3" t="s">
        <v>41</v>
      </c>
      <c r="X3" s="32" t="s">
        <v>42</v>
      </c>
      <c r="Y3" t="s">
        <v>43</v>
      </c>
      <c r="Z3" t="s">
        <v>46</v>
      </c>
      <c r="AA3" t="s">
        <v>47</v>
      </c>
      <c r="AB3" t="s">
        <v>48</v>
      </c>
      <c r="AC3" t="s">
        <v>49</v>
      </c>
      <c r="AD3" t="s">
        <v>50</v>
      </c>
      <c r="AE3" t="s">
        <v>51</v>
      </c>
      <c r="AF3" t="s">
        <v>52</v>
      </c>
      <c r="AG3" t="s">
        <v>53</v>
      </c>
      <c r="AH3" t="s">
        <v>54</v>
      </c>
      <c r="AI3" t="s">
        <v>55</v>
      </c>
      <c r="AJ3" t="s">
        <v>56</v>
      </c>
      <c r="AK3" t="s">
        <v>57</v>
      </c>
      <c r="AL3" t="s">
        <v>58</v>
      </c>
      <c r="AM3" t="s">
        <v>59</v>
      </c>
      <c r="AN3" t="s">
        <v>60</v>
      </c>
      <c r="AO3" t="s">
        <v>61</v>
      </c>
      <c r="AP3" t="s">
        <v>65</v>
      </c>
      <c r="AQ3" t="s">
        <v>66</v>
      </c>
      <c r="AR3" t="s">
        <v>68</v>
      </c>
      <c r="AS3" t="s">
        <v>69</v>
      </c>
      <c r="AT3" t="s">
        <v>70</v>
      </c>
      <c r="AU3" t="s">
        <v>71</v>
      </c>
      <c r="BM3" t="s">
        <v>27</v>
      </c>
      <c r="BN3" t="s">
        <v>28</v>
      </c>
      <c r="BO3" t="s">
        <v>31</v>
      </c>
      <c r="BP3" t="s">
        <v>32</v>
      </c>
      <c r="BQ3" s="32" t="s">
        <v>36</v>
      </c>
      <c r="BR3" t="s">
        <v>37</v>
      </c>
      <c r="BS3" t="s">
        <v>38</v>
      </c>
      <c r="BT3" t="s">
        <v>39</v>
      </c>
      <c r="BU3" t="s">
        <v>40</v>
      </c>
      <c r="BV3" t="s">
        <v>41</v>
      </c>
      <c r="BW3" t="s">
        <v>42</v>
      </c>
      <c r="BX3" t="s">
        <v>43</v>
      </c>
      <c r="BY3" t="s">
        <v>46</v>
      </c>
      <c r="BZ3" t="s">
        <v>47</v>
      </c>
      <c r="CA3" t="s">
        <v>48</v>
      </c>
      <c r="CB3" t="s">
        <v>49</v>
      </c>
      <c r="CC3" t="s">
        <v>50</v>
      </c>
      <c r="CD3" t="s">
        <v>51</v>
      </c>
      <c r="CE3" t="s">
        <v>52</v>
      </c>
      <c r="CF3" t="s">
        <v>53</v>
      </c>
      <c r="CG3" t="s">
        <v>54</v>
      </c>
      <c r="CH3" t="s">
        <v>55</v>
      </c>
      <c r="CI3" t="s">
        <v>56</v>
      </c>
      <c r="CJ3" t="s">
        <v>57</v>
      </c>
      <c r="CK3" t="s">
        <v>58</v>
      </c>
      <c r="CL3" t="s">
        <v>59</v>
      </c>
      <c r="CM3" t="s">
        <v>60</v>
      </c>
      <c r="CN3" t="s">
        <v>61</v>
      </c>
      <c r="CO3" t="s">
        <v>65</v>
      </c>
      <c r="CP3" t="s">
        <v>66</v>
      </c>
      <c r="CQ3" t="s">
        <v>68</v>
      </c>
      <c r="CR3" t="s">
        <v>69</v>
      </c>
      <c r="CS3" t="s">
        <v>70</v>
      </c>
      <c r="CT3" t="s">
        <v>71</v>
      </c>
      <c r="DL3" t="s">
        <v>27</v>
      </c>
      <c r="DM3" t="s">
        <v>28</v>
      </c>
      <c r="DN3" t="s">
        <v>31</v>
      </c>
      <c r="DO3" t="s">
        <v>32</v>
      </c>
      <c r="DP3" t="s">
        <v>36</v>
      </c>
      <c r="DQ3" s="32" t="s">
        <v>37</v>
      </c>
      <c r="DR3" t="s">
        <v>38</v>
      </c>
      <c r="DS3" t="s">
        <v>39</v>
      </c>
      <c r="DT3" t="s">
        <v>40</v>
      </c>
      <c r="DU3" t="s">
        <v>41</v>
      </c>
      <c r="DV3" t="s">
        <v>42</v>
      </c>
      <c r="DW3" t="s">
        <v>43</v>
      </c>
      <c r="DX3" t="s">
        <v>46</v>
      </c>
      <c r="DY3" t="s">
        <v>47</v>
      </c>
      <c r="DZ3" t="s">
        <v>48</v>
      </c>
      <c r="EA3" t="s">
        <v>49</v>
      </c>
      <c r="EB3" t="s">
        <v>50</v>
      </c>
      <c r="EC3" t="s">
        <v>51</v>
      </c>
      <c r="ED3" t="s">
        <v>52</v>
      </c>
      <c r="EE3" t="s">
        <v>53</v>
      </c>
      <c r="EF3" t="s">
        <v>54</v>
      </c>
      <c r="EG3" t="s">
        <v>55</v>
      </c>
      <c r="EH3" t="s">
        <v>56</v>
      </c>
      <c r="EI3" t="s">
        <v>57</v>
      </c>
      <c r="EJ3" t="s">
        <v>58</v>
      </c>
      <c r="EK3" t="s">
        <v>59</v>
      </c>
      <c r="EL3" t="s">
        <v>60</v>
      </c>
      <c r="EM3" t="s">
        <v>61</v>
      </c>
      <c r="EN3" t="s">
        <v>65</v>
      </c>
      <c r="EO3" t="s">
        <v>66</v>
      </c>
      <c r="EP3" t="s">
        <v>68</v>
      </c>
      <c r="EQ3" t="s">
        <v>69</v>
      </c>
      <c r="ER3" t="s">
        <v>70</v>
      </c>
      <c r="ES3" t="s">
        <v>71</v>
      </c>
    </row>
    <row r="4" spans="1:149" ht="24.75" customHeight="1">
      <c r="A4" s="34">
        <v>1</v>
      </c>
      <c r="B4" s="7" t="s">
        <v>73</v>
      </c>
      <c r="C4" s="8" t="s">
        <v>11</v>
      </c>
      <c r="D4" s="38">
        <f aca="true" t="shared" si="0" ref="D4:D53">AVERAGE(N4:BK4)</f>
        <v>1117.111111111111</v>
      </c>
      <c r="E4" s="29">
        <f aca="true" t="shared" si="1" ref="E4:E53">AVERAGE(BM4:DK4)</f>
        <v>12.88888888888889</v>
      </c>
      <c r="F4" s="40">
        <f>AVERAGE(DL4:FJ4)</f>
        <v>3.111111111111111</v>
      </c>
      <c r="G4" s="31">
        <f aca="true" t="shared" si="2" ref="G4:G53">MAX(N4:BK4)</f>
        <v>1851</v>
      </c>
      <c r="H4" s="30">
        <f aca="true" t="shared" si="3" ref="H4:H53">MIN(N4:BK4)</f>
        <v>586</v>
      </c>
      <c r="I4" s="38">
        <f aca="true" t="shared" si="4" ref="I4:I53">SUM(N4:BK4)</f>
        <v>10054</v>
      </c>
      <c r="J4" s="29">
        <f aca="true" t="shared" si="5" ref="J4:J53">SUM(BM4:DK4)</f>
        <v>116</v>
      </c>
      <c r="K4" s="40">
        <f>SUM(DL4:FJ4)</f>
        <v>28</v>
      </c>
      <c r="L4" s="9">
        <f aca="true" t="shared" si="6" ref="L4:L53">COUNT(N4:BK4)</f>
        <v>9</v>
      </c>
      <c r="N4">
        <v>1289</v>
      </c>
      <c r="AA4">
        <v>1096</v>
      </c>
      <c r="AB4">
        <v>1180</v>
      </c>
      <c r="AE4">
        <v>695</v>
      </c>
      <c r="AG4">
        <v>755</v>
      </c>
      <c r="AM4">
        <v>1143</v>
      </c>
      <c r="AQ4">
        <v>1851</v>
      </c>
      <c r="AS4">
        <v>1459</v>
      </c>
      <c r="AU4">
        <v>586</v>
      </c>
      <c r="BM4">
        <v>16</v>
      </c>
      <c r="BZ4">
        <v>16</v>
      </c>
      <c r="CA4">
        <v>10</v>
      </c>
      <c r="CD4">
        <v>9</v>
      </c>
      <c r="CF4">
        <v>10</v>
      </c>
      <c r="CL4">
        <v>14</v>
      </c>
      <c r="CP4">
        <v>18</v>
      </c>
      <c r="CR4">
        <v>15</v>
      </c>
      <c r="CT4">
        <v>8</v>
      </c>
      <c r="DL4">
        <v>4</v>
      </c>
      <c r="DY4">
        <v>6</v>
      </c>
      <c r="DZ4">
        <v>2</v>
      </c>
      <c r="EC4">
        <v>3</v>
      </c>
      <c r="EE4">
        <v>4</v>
      </c>
      <c r="EK4">
        <v>1</v>
      </c>
      <c r="EO4">
        <v>1</v>
      </c>
      <c r="EQ4">
        <v>2</v>
      </c>
      <c r="ES4">
        <v>5</v>
      </c>
    </row>
    <row r="5" spans="1:116" ht="24.75" customHeight="1">
      <c r="A5" s="34">
        <v>2</v>
      </c>
      <c r="B5" s="7" t="s">
        <v>104</v>
      </c>
      <c r="C5" s="8"/>
      <c r="D5" s="38">
        <f t="shared" si="0"/>
        <v>0</v>
      </c>
      <c r="E5" s="29">
        <f t="shared" si="1"/>
        <v>0</v>
      </c>
      <c r="F5" s="40">
        <f>AVERAGE(DL5:FJ5)</f>
        <v>0</v>
      </c>
      <c r="G5" s="31">
        <f t="shared" si="2"/>
        <v>0</v>
      </c>
      <c r="H5" s="30">
        <f t="shared" si="3"/>
        <v>0</v>
      </c>
      <c r="I5" s="38">
        <f t="shared" si="4"/>
        <v>0</v>
      </c>
      <c r="J5" s="29">
        <f t="shared" si="5"/>
        <v>0</v>
      </c>
      <c r="K5" s="40">
        <f>SUM(DL5:FJ5)</f>
        <v>0</v>
      </c>
      <c r="L5" s="9">
        <f t="shared" si="6"/>
        <v>1</v>
      </c>
      <c r="N5">
        <v>0</v>
      </c>
      <c r="BM5">
        <v>0</v>
      </c>
      <c r="DL5">
        <v>0</v>
      </c>
    </row>
    <row r="6" spans="1:116" ht="24.75" customHeight="1">
      <c r="A6" s="34">
        <v>3</v>
      </c>
      <c r="B6" s="7" t="s">
        <v>113</v>
      </c>
      <c r="C6" s="8"/>
      <c r="D6" s="38">
        <f t="shared" si="0"/>
        <v>0</v>
      </c>
      <c r="E6" s="29">
        <f t="shared" si="1"/>
        <v>0</v>
      </c>
      <c r="F6" s="40">
        <f>AVERAGE(DL6:FJ6)</f>
        <v>0</v>
      </c>
      <c r="G6" s="31">
        <f t="shared" si="2"/>
        <v>0</v>
      </c>
      <c r="H6" s="30">
        <f t="shared" si="3"/>
        <v>0</v>
      </c>
      <c r="I6" s="38">
        <f t="shared" si="4"/>
        <v>0</v>
      </c>
      <c r="J6" s="29">
        <f t="shared" si="5"/>
        <v>0</v>
      </c>
      <c r="K6" s="40">
        <f>SUM(DL6:FJ6)</f>
        <v>0</v>
      </c>
      <c r="L6" s="9">
        <f t="shared" si="6"/>
        <v>1</v>
      </c>
      <c r="N6">
        <v>0</v>
      </c>
      <c r="BM6">
        <v>0</v>
      </c>
      <c r="DL6">
        <v>0</v>
      </c>
    </row>
    <row r="7" spans="1:116" ht="24.75" customHeight="1">
      <c r="A7" s="34">
        <v>4</v>
      </c>
      <c r="B7" s="7" t="s">
        <v>114</v>
      </c>
      <c r="C7" s="8"/>
      <c r="D7" s="38">
        <f t="shared" si="0"/>
        <v>0</v>
      </c>
      <c r="E7" s="29">
        <f t="shared" si="1"/>
        <v>0</v>
      </c>
      <c r="F7" s="40">
        <f>AVERAGE(DL7:FJ7)</f>
        <v>0</v>
      </c>
      <c r="G7" s="31">
        <f t="shared" si="2"/>
        <v>0</v>
      </c>
      <c r="H7" s="30">
        <f t="shared" si="3"/>
        <v>0</v>
      </c>
      <c r="I7" s="38">
        <f t="shared" si="4"/>
        <v>0</v>
      </c>
      <c r="J7" s="29">
        <f t="shared" si="5"/>
        <v>0</v>
      </c>
      <c r="K7" s="40">
        <f>SUM(DL7:FJ7)</f>
        <v>0</v>
      </c>
      <c r="L7" s="9">
        <f t="shared" si="6"/>
        <v>1</v>
      </c>
      <c r="N7">
        <v>0</v>
      </c>
      <c r="BM7">
        <v>0</v>
      </c>
      <c r="DL7">
        <v>0</v>
      </c>
    </row>
    <row r="8" spans="1:116" ht="24.75" customHeight="1">
      <c r="A8" s="34">
        <v>5</v>
      </c>
      <c r="B8" s="7" t="s">
        <v>115</v>
      </c>
      <c r="C8" s="8"/>
      <c r="D8" s="38">
        <f t="shared" si="0"/>
        <v>0</v>
      </c>
      <c r="E8" s="29">
        <f t="shared" si="1"/>
        <v>0</v>
      </c>
      <c r="F8" s="40">
        <f>AVERAGE(DL8:FJ8)</f>
        <v>0</v>
      </c>
      <c r="G8" s="31">
        <f t="shared" si="2"/>
        <v>0</v>
      </c>
      <c r="H8" s="30">
        <f t="shared" si="3"/>
        <v>0</v>
      </c>
      <c r="I8" s="38">
        <f t="shared" si="4"/>
        <v>0</v>
      </c>
      <c r="J8" s="29">
        <f t="shared" si="5"/>
        <v>0</v>
      </c>
      <c r="K8" s="40">
        <f>SUM(DL8:FJ8)</f>
        <v>0</v>
      </c>
      <c r="L8" s="9">
        <f t="shared" si="6"/>
        <v>1</v>
      </c>
      <c r="N8">
        <v>0</v>
      </c>
      <c r="BM8">
        <v>0</v>
      </c>
      <c r="DL8">
        <v>0</v>
      </c>
    </row>
    <row r="9" spans="1:116" ht="24.75" customHeight="1">
      <c r="A9" s="34">
        <v>6</v>
      </c>
      <c r="B9" s="7" t="s">
        <v>116</v>
      </c>
      <c r="C9" s="8"/>
      <c r="D9" s="38">
        <f t="shared" si="0"/>
        <v>0</v>
      </c>
      <c r="E9" s="29">
        <f t="shared" si="1"/>
        <v>0</v>
      </c>
      <c r="F9" s="40">
        <f>AVERAGE(DL9:FJ9)</f>
        <v>0</v>
      </c>
      <c r="G9" s="31">
        <f t="shared" si="2"/>
        <v>0</v>
      </c>
      <c r="H9" s="30">
        <f t="shared" si="3"/>
        <v>0</v>
      </c>
      <c r="I9" s="38">
        <f t="shared" si="4"/>
        <v>0</v>
      </c>
      <c r="J9" s="29">
        <f t="shared" si="5"/>
        <v>0</v>
      </c>
      <c r="K9" s="40">
        <f>SUM(DL9:FJ9)</f>
        <v>0</v>
      </c>
      <c r="L9" s="9">
        <f t="shared" si="6"/>
        <v>1</v>
      </c>
      <c r="N9">
        <v>0</v>
      </c>
      <c r="BM9">
        <v>0</v>
      </c>
      <c r="DL9">
        <v>0</v>
      </c>
    </row>
    <row r="10" spans="1:116" ht="24.75" customHeight="1">
      <c r="A10" s="34">
        <v>7</v>
      </c>
      <c r="B10" s="7" t="s">
        <v>117</v>
      </c>
      <c r="C10" s="8"/>
      <c r="D10" s="38">
        <f t="shared" si="0"/>
        <v>0</v>
      </c>
      <c r="E10" s="29">
        <f t="shared" si="1"/>
        <v>0</v>
      </c>
      <c r="F10" s="40">
        <f>AVERAGE(DL10:FJ10)</f>
        <v>0</v>
      </c>
      <c r="G10" s="31">
        <f t="shared" si="2"/>
        <v>0</v>
      </c>
      <c r="H10" s="30">
        <f t="shared" si="3"/>
        <v>0</v>
      </c>
      <c r="I10" s="38">
        <f t="shared" si="4"/>
        <v>0</v>
      </c>
      <c r="J10" s="29">
        <f t="shared" si="5"/>
        <v>0</v>
      </c>
      <c r="K10" s="40">
        <f>SUM(DL10:FJ10)</f>
        <v>0</v>
      </c>
      <c r="L10" s="9">
        <f t="shared" si="6"/>
        <v>1</v>
      </c>
      <c r="N10">
        <v>0</v>
      </c>
      <c r="BM10">
        <v>0</v>
      </c>
      <c r="DL10">
        <v>0</v>
      </c>
    </row>
    <row r="11" spans="1:116" ht="24.75" customHeight="1">
      <c r="A11" s="34">
        <v>8</v>
      </c>
      <c r="B11" s="7" t="s">
        <v>118</v>
      </c>
      <c r="C11" s="8"/>
      <c r="D11" s="38">
        <f t="shared" si="0"/>
        <v>0</v>
      </c>
      <c r="E11" s="29">
        <f t="shared" si="1"/>
        <v>0</v>
      </c>
      <c r="F11" s="40">
        <f>AVERAGE(DL11:FJ11)</f>
        <v>0</v>
      </c>
      <c r="G11" s="31">
        <f t="shared" si="2"/>
        <v>0</v>
      </c>
      <c r="H11" s="30">
        <f t="shared" si="3"/>
        <v>0</v>
      </c>
      <c r="I11" s="38">
        <f t="shared" si="4"/>
        <v>0</v>
      </c>
      <c r="J11" s="29">
        <f t="shared" si="5"/>
        <v>0</v>
      </c>
      <c r="K11" s="40">
        <f>SUM(DL11:FJ11)</f>
        <v>0</v>
      </c>
      <c r="L11" s="9">
        <f t="shared" si="6"/>
        <v>1</v>
      </c>
      <c r="N11">
        <v>0</v>
      </c>
      <c r="BM11">
        <v>0</v>
      </c>
      <c r="DL11">
        <v>0</v>
      </c>
    </row>
    <row r="12" spans="1:116" ht="24.75" customHeight="1">
      <c r="A12" s="34">
        <v>9</v>
      </c>
      <c r="B12" s="7" t="s">
        <v>119</v>
      </c>
      <c r="C12" s="8"/>
      <c r="D12" s="38">
        <f t="shared" si="0"/>
        <v>0</v>
      </c>
      <c r="E12" s="29">
        <f t="shared" si="1"/>
        <v>0</v>
      </c>
      <c r="F12" s="40">
        <f>AVERAGE(DL12:FJ12)</f>
        <v>0</v>
      </c>
      <c r="G12" s="31">
        <f t="shared" si="2"/>
        <v>0</v>
      </c>
      <c r="H12" s="30">
        <f t="shared" si="3"/>
        <v>0</v>
      </c>
      <c r="I12" s="38">
        <f t="shared" si="4"/>
        <v>0</v>
      </c>
      <c r="J12" s="29">
        <f t="shared" si="5"/>
        <v>0</v>
      </c>
      <c r="K12" s="40">
        <f>SUM(DL12:FJ12)</f>
        <v>0</v>
      </c>
      <c r="L12" s="9">
        <f t="shared" si="6"/>
        <v>1</v>
      </c>
      <c r="N12">
        <v>0</v>
      </c>
      <c r="BM12">
        <v>0</v>
      </c>
      <c r="DL12">
        <v>0</v>
      </c>
    </row>
    <row r="13" spans="1:116" ht="24.75" customHeight="1">
      <c r="A13" s="34">
        <v>10</v>
      </c>
      <c r="B13" s="7" t="s">
        <v>120</v>
      </c>
      <c r="C13" s="8"/>
      <c r="D13" s="38">
        <f t="shared" si="0"/>
        <v>0</v>
      </c>
      <c r="E13" s="29">
        <f t="shared" si="1"/>
        <v>0</v>
      </c>
      <c r="F13" s="40">
        <f>AVERAGE(DL13:FJ13)</f>
        <v>0</v>
      </c>
      <c r="G13" s="31">
        <f t="shared" si="2"/>
        <v>0</v>
      </c>
      <c r="H13" s="30">
        <f t="shared" si="3"/>
        <v>0</v>
      </c>
      <c r="I13" s="38">
        <f t="shared" si="4"/>
        <v>0</v>
      </c>
      <c r="J13" s="29">
        <f t="shared" si="5"/>
        <v>0</v>
      </c>
      <c r="K13" s="40">
        <f>SUM(DL13:FJ13)</f>
        <v>0</v>
      </c>
      <c r="L13" s="9">
        <f t="shared" si="6"/>
        <v>1</v>
      </c>
      <c r="N13">
        <v>0</v>
      </c>
      <c r="BM13">
        <v>0</v>
      </c>
      <c r="DL13">
        <v>0</v>
      </c>
    </row>
    <row r="14" spans="1:116" ht="24.75" customHeight="1">
      <c r="A14" s="34">
        <v>11</v>
      </c>
      <c r="B14" s="7" t="s">
        <v>121</v>
      </c>
      <c r="C14" s="8"/>
      <c r="D14" s="38">
        <f t="shared" si="0"/>
        <v>0</v>
      </c>
      <c r="E14" s="29">
        <f t="shared" si="1"/>
        <v>0</v>
      </c>
      <c r="F14" s="40">
        <f>AVERAGE(DL14:FJ14)</f>
        <v>0</v>
      </c>
      <c r="G14" s="31">
        <f t="shared" si="2"/>
        <v>0</v>
      </c>
      <c r="H14" s="30">
        <f t="shared" si="3"/>
        <v>0</v>
      </c>
      <c r="I14" s="38">
        <f t="shared" si="4"/>
        <v>0</v>
      </c>
      <c r="J14" s="29">
        <f t="shared" si="5"/>
        <v>0</v>
      </c>
      <c r="K14" s="40">
        <f>SUM(DL14:FJ14)</f>
        <v>0</v>
      </c>
      <c r="L14" s="9">
        <f t="shared" si="6"/>
        <v>1</v>
      </c>
      <c r="N14">
        <v>0</v>
      </c>
      <c r="BM14">
        <v>0</v>
      </c>
      <c r="DL14">
        <v>0</v>
      </c>
    </row>
    <row r="15" spans="1:116" ht="24.75" customHeight="1">
      <c r="A15" s="34">
        <v>12</v>
      </c>
      <c r="B15" s="7" t="s">
        <v>122</v>
      </c>
      <c r="C15" s="8"/>
      <c r="D15" s="38">
        <f t="shared" si="0"/>
        <v>0</v>
      </c>
      <c r="E15" s="29">
        <f t="shared" si="1"/>
        <v>0</v>
      </c>
      <c r="F15" s="40">
        <f>AVERAGE(DL15:FJ15)</f>
        <v>0</v>
      </c>
      <c r="G15" s="31">
        <f t="shared" si="2"/>
        <v>0</v>
      </c>
      <c r="H15" s="30">
        <f t="shared" si="3"/>
        <v>0</v>
      </c>
      <c r="I15" s="38">
        <f t="shared" si="4"/>
        <v>0</v>
      </c>
      <c r="J15" s="29">
        <f t="shared" si="5"/>
        <v>0</v>
      </c>
      <c r="K15" s="40">
        <f>SUM(DL15:FJ15)</f>
        <v>0</v>
      </c>
      <c r="L15" s="9">
        <f t="shared" si="6"/>
        <v>1</v>
      </c>
      <c r="N15">
        <v>0</v>
      </c>
      <c r="BM15">
        <v>0</v>
      </c>
      <c r="DL15">
        <v>0</v>
      </c>
    </row>
    <row r="16" spans="1:116" ht="24.75" customHeight="1">
      <c r="A16" s="34">
        <v>13</v>
      </c>
      <c r="B16" s="7" t="s">
        <v>105</v>
      </c>
      <c r="C16" s="8"/>
      <c r="D16" s="38">
        <f t="shared" si="0"/>
        <v>0</v>
      </c>
      <c r="E16" s="29">
        <f t="shared" si="1"/>
        <v>0</v>
      </c>
      <c r="F16" s="40">
        <f>AVERAGE(DL16:FJ16)</f>
        <v>0</v>
      </c>
      <c r="G16" s="31">
        <f t="shared" si="2"/>
        <v>0</v>
      </c>
      <c r="H16" s="30">
        <f t="shared" si="3"/>
        <v>0</v>
      </c>
      <c r="I16" s="38">
        <f t="shared" si="4"/>
        <v>0</v>
      </c>
      <c r="J16" s="29">
        <f t="shared" si="5"/>
        <v>0</v>
      </c>
      <c r="K16" s="40">
        <f>SUM(DL16:FJ16)</f>
        <v>0</v>
      </c>
      <c r="L16" s="9">
        <f t="shared" si="6"/>
        <v>1</v>
      </c>
      <c r="N16">
        <v>0</v>
      </c>
      <c r="BM16">
        <v>0</v>
      </c>
      <c r="DL16">
        <v>0</v>
      </c>
    </row>
    <row r="17" spans="1:116" ht="24.75" customHeight="1">
      <c r="A17" s="34">
        <v>14</v>
      </c>
      <c r="B17" s="7" t="s">
        <v>123</v>
      </c>
      <c r="C17" s="8"/>
      <c r="D17" s="38">
        <f t="shared" si="0"/>
        <v>0</v>
      </c>
      <c r="E17" s="29">
        <f t="shared" si="1"/>
        <v>0</v>
      </c>
      <c r="F17" s="40">
        <f>AVERAGE(DL17:FJ17)</f>
        <v>0</v>
      </c>
      <c r="G17" s="31">
        <f t="shared" si="2"/>
        <v>0</v>
      </c>
      <c r="H17" s="30">
        <f t="shared" si="3"/>
        <v>0</v>
      </c>
      <c r="I17" s="38">
        <f t="shared" si="4"/>
        <v>0</v>
      </c>
      <c r="J17" s="29">
        <f t="shared" si="5"/>
        <v>0</v>
      </c>
      <c r="K17" s="40">
        <f>SUM(DL17:FJ17)</f>
        <v>0</v>
      </c>
      <c r="L17" s="9">
        <f t="shared" si="6"/>
        <v>1</v>
      </c>
      <c r="N17">
        <v>0</v>
      </c>
      <c r="BM17">
        <v>0</v>
      </c>
      <c r="DL17">
        <v>0</v>
      </c>
    </row>
    <row r="18" spans="1:116" ht="24.75" customHeight="1">
      <c r="A18" s="34">
        <v>15</v>
      </c>
      <c r="B18" s="7" t="s">
        <v>124</v>
      </c>
      <c r="C18" s="8"/>
      <c r="D18" s="38">
        <f t="shared" si="0"/>
        <v>0</v>
      </c>
      <c r="E18" s="29">
        <f t="shared" si="1"/>
        <v>0</v>
      </c>
      <c r="F18" s="40">
        <f>AVERAGE(DL18:FJ18)</f>
        <v>0</v>
      </c>
      <c r="G18" s="31">
        <f t="shared" si="2"/>
        <v>0</v>
      </c>
      <c r="H18" s="30">
        <f t="shared" si="3"/>
        <v>0</v>
      </c>
      <c r="I18" s="38">
        <f t="shared" si="4"/>
        <v>0</v>
      </c>
      <c r="J18" s="29">
        <f t="shared" si="5"/>
        <v>0</v>
      </c>
      <c r="K18" s="40">
        <f>SUM(DL18:FJ18)</f>
        <v>0</v>
      </c>
      <c r="L18" s="9">
        <f t="shared" si="6"/>
        <v>1</v>
      </c>
      <c r="N18">
        <v>0</v>
      </c>
      <c r="BM18">
        <v>0</v>
      </c>
      <c r="DL18">
        <v>0</v>
      </c>
    </row>
    <row r="19" spans="1:116" ht="24.75" customHeight="1">
      <c r="A19" s="34">
        <v>16</v>
      </c>
      <c r="B19" s="7" t="s">
        <v>125</v>
      </c>
      <c r="C19" s="8"/>
      <c r="D19" s="38">
        <f t="shared" si="0"/>
        <v>0</v>
      </c>
      <c r="E19" s="29">
        <f t="shared" si="1"/>
        <v>0</v>
      </c>
      <c r="F19" s="40">
        <f>AVERAGE(DL19:FJ19)</f>
        <v>0</v>
      </c>
      <c r="G19" s="31">
        <f t="shared" si="2"/>
        <v>0</v>
      </c>
      <c r="H19" s="30">
        <f t="shared" si="3"/>
        <v>0</v>
      </c>
      <c r="I19" s="38">
        <f t="shared" si="4"/>
        <v>0</v>
      </c>
      <c r="J19" s="29">
        <f t="shared" si="5"/>
        <v>0</v>
      </c>
      <c r="K19" s="40">
        <f>SUM(DL19:FJ19)</f>
        <v>0</v>
      </c>
      <c r="L19" s="9">
        <f t="shared" si="6"/>
        <v>1</v>
      </c>
      <c r="N19">
        <v>0</v>
      </c>
      <c r="BM19">
        <v>0</v>
      </c>
      <c r="DL19">
        <v>0</v>
      </c>
    </row>
    <row r="20" spans="1:116" ht="24.75" customHeight="1">
      <c r="A20" s="34">
        <v>17</v>
      </c>
      <c r="B20" s="7" t="s">
        <v>126</v>
      </c>
      <c r="C20" s="8"/>
      <c r="D20" s="38">
        <f t="shared" si="0"/>
        <v>0</v>
      </c>
      <c r="E20" s="29">
        <f t="shared" si="1"/>
        <v>0</v>
      </c>
      <c r="F20" s="40">
        <f>AVERAGE(DL20:FJ20)</f>
        <v>0</v>
      </c>
      <c r="G20" s="31">
        <f t="shared" si="2"/>
        <v>0</v>
      </c>
      <c r="H20" s="30">
        <f t="shared" si="3"/>
        <v>0</v>
      </c>
      <c r="I20" s="38">
        <f t="shared" si="4"/>
        <v>0</v>
      </c>
      <c r="J20" s="29">
        <f t="shared" si="5"/>
        <v>0</v>
      </c>
      <c r="K20" s="40">
        <f>SUM(DL20:FJ20)</f>
        <v>0</v>
      </c>
      <c r="L20" s="9">
        <f t="shared" si="6"/>
        <v>1</v>
      </c>
      <c r="N20">
        <v>0</v>
      </c>
      <c r="BM20">
        <v>0</v>
      </c>
      <c r="DL20">
        <v>0</v>
      </c>
    </row>
    <row r="21" spans="1:116" ht="24.75" customHeight="1">
      <c r="A21" s="34">
        <v>18</v>
      </c>
      <c r="B21" s="7" t="s">
        <v>127</v>
      </c>
      <c r="C21" s="8"/>
      <c r="D21" s="38">
        <f t="shared" si="0"/>
        <v>0</v>
      </c>
      <c r="E21" s="29">
        <f t="shared" si="1"/>
        <v>0</v>
      </c>
      <c r="F21" s="40">
        <f>AVERAGE(DL21:FJ21)</f>
        <v>0</v>
      </c>
      <c r="G21" s="31">
        <f t="shared" si="2"/>
        <v>0</v>
      </c>
      <c r="H21" s="30">
        <f t="shared" si="3"/>
        <v>0</v>
      </c>
      <c r="I21" s="38">
        <f t="shared" si="4"/>
        <v>0</v>
      </c>
      <c r="J21" s="29">
        <f t="shared" si="5"/>
        <v>0</v>
      </c>
      <c r="K21" s="40">
        <f>SUM(DL21:FJ21)</f>
        <v>0</v>
      </c>
      <c r="L21" s="9">
        <f t="shared" si="6"/>
        <v>1</v>
      </c>
      <c r="N21">
        <v>0</v>
      </c>
      <c r="BM21">
        <v>0</v>
      </c>
      <c r="DL21">
        <v>0</v>
      </c>
    </row>
    <row r="22" spans="1:116" ht="24.75" customHeight="1">
      <c r="A22" s="34">
        <v>19</v>
      </c>
      <c r="B22" s="7" t="s">
        <v>106</v>
      </c>
      <c r="C22" s="8"/>
      <c r="D22" s="38">
        <f t="shared" si="0"/>
        <v>0</v>
      </c>
      <c r="E22" s="29">
        <f t="shared" si="1"/>
        <v>0</v>
      </c>
      <c r="F22" s="40">
        <f>AVERAGE(DL22:FJ22)</f>
        <v>0</v>
      </c>
      <c r="G22" s="31">
        <f t="shared" si="2"/>
        <v>0</v>
      </c>
      <c r="H22" s="30">
        <f t="shared" si="3"/>
        <v>0</v>
      </c>
      <c r="I22" s="38">
        <f t="shared" si="4"/>
        <v>0</v>
      </c>
      <c r="J22" s="29">
        <f t="shared" si="5"/>
        <v>0</v>
      </c>
      <c r="K22" s="40">
        <f>SUM(DL22:FJ22)</f>
        <v>0</v>
      </c>
      <c r="L22" s="9">
        <f t="shared" si="6"/>
        <v>1</v>
      </c>
      <c r="N22">
        <v>0</v>
      </c>
      <c r="BM22">
        <v>0</v>
      </c>
      <c r="DL22">
        <v>0</v>
      </c>
    </row>
    <row r="23" spans="1:116" ht="24.75" customHeight="1">
      <c r="A23" s="34">
        <v>20</v>
      </c>
      <c r="B23" s="7" t="s">
        <v>107</v>
      </c>
      <c r="C23" s="8"/>
      <c r="D23" s="38">
        <f t="shared" si="0"/>
        <v>0</v>
      </c>
      <c r="E23" s="29">
        <f t="shared" si="1"/>
        <v>0</v>
      </c>
      <c r="F23" s="40">
        <f>AVERAGE(DL23:FJ23)</f>
        <v>0</v>
      </c>
      <c r="G23" s="31">
        <f t="shared" si="2"/>
        <v>0</v>
      </c>
      <c r="H23" s="30">
        <f t="shared" si="3"/>
        <v>0</v>
      </c>
      <c r="I23" s="38">
        <f t="shared" si="4"/>
        <v>0</v>
      </c>
      <c r="J23" s="29">
        <f t="shared" si="5"/>
        <v>0</v>
      </c>
      <c r="K23" s="40">
        <f>SUM(DL23:FJ23)</f>
        <v>0</v>
      </c>
      <c r="L23" s="9">
        <f t="shared" si="6"/>
        <v>1</v>
      </c>
      <c r="N23">
        <v>0</v>
      </c>
      <c r="BM23">
        <v>0</v>
      </c>
      <c r="DL23">
        <v>0</v>
      </c>
    </row>
    <row r="24" spans="1:116" ht="24.75" customHeight="1">
      <c r="A24" s="34">
        <v>21</v>
      </c>
      <c r="B24" s="7" t="s">
        <v>108</v>
      </c>
      <c r="C24" s="8"/>
      <c r="D24" s="38">
        <f t="shared" si="0"/>
        <v>0</v>
      </c>
      <c r="E24" s="29">
        <f t="shared" si="1"/>
        <v>0</v>
      </c>
      <c r="F24" s="40">
        <f>AVERAGE(DL24:FJ24)</f>
        <v>0</v>
      </c>
      <c r="G24" s="31">
        <f t="shared" si="2"/>
        <v>0</v>
      </c>
      <c r="H24" s="30">
        <f t="shared" si="3"/>
        <v>0</v>
      </c>
      <c r="I24" s="38">
        <f t="shared" si="4"/>
        <v>0</v>
      </c>
      <c r="J24" s="29">
        <f t="shared" si="5"/>
        <v>0</v>
      </c>
      <c r="K24" s="40">
        <f>SUM(DL24:FJ24)</f>
        <v>0</v>
      </c>
      <c r="L24" s="9">
        <f t="shared" si="6"/>
        <v>1</v>
      </c>
      <c r="N24">
        <v>0</v>
      </c>
      <c r="BM24">
        <v>0</v>
      </c>
      <c r="DL24">
        <v>0</v>
      </c>
    </row>
    <row r="25" spans="1:116" ht="24.75" customHeight="1">
      <c r="A25" s="34">
        <v>22</v>
      </c>
      <c r="B25" s="7" t="s">
        <v>109</v>
      </c>
      <c r="C25" s="8"/>
      <c r="D25" s="38">
        <f t="shared" si="0"/>
        <v>0</v>
      </c>
      <c r="E25" s="29">
        <f t="shared" si="1"/>
        <v>0</v>
      </c>
      <c r="F25" s="40">
        <f>AVERAGE(DL25:FJ25)</f>
        <v>0</v>
      </c>
      <c r="G25" s="31">
        <f t="shared" si="2"/>
        <v>0</v>
      </c>
      <c r="H25" s="30">
        <f t="shared" si="3"/>
        <v>0</v>
      </c>
      <c r="I25" s="38">
        <f t="shared" si="4"/>
        <v>0</v>
      </c>
      <c r="J25" s="29">
        <f t="shared" si="5"/>
        <v>0</v>
      </c>
      <c r="K25" s="40">
        <f>SUM(DL25:FJ25)</f>
        <v>0</v>
      </c>
      <c r="L25" s="9">
        <f t="shared" si="6"/>
        <v>1</v>
      </c>
      <c r="N25">
        <v>0</v>
      </c>
      <c r="BM25">
        <v>0</v>
      </c>
      <c r="DL25">
        <v>0</v>
      </c>
    </row>
    <row r="26" spans="1:116" ht="24.75" customHeight="1">
      <c r="A26" s="34">
        <v>23</v>
      </c>
      <c r="B26" s="7" t="s">
        <v>110</v>
      </c>
      <c r="C26" s="8"/>
      <c r="D26" s="38">
        <f t="shared" si="0"/>
        <v>0</v>
      </c>
      <c r="E26" s="29">
        <f t="shared" si="1"/>
        <v>0</v>
      </c>
      <c r="F26" s="40">
        <f>AVERAGE(DL26:FJ26)</f>
        <v>0</v>
      </c>
      <c r="G26" s="31">
        <f t="shared" si="2"/>
        <v>0</v>
      </c>
      <c r="H26" s="30">
        <f t="shared" si="3"/>
        <v>0</v>
      </c>
      <c r="I26" s="38">
        <f t="shared" si="4"/>
        <v>0</v>
      </c>
      <c r="J26" s="29">
        <f t="shared" si="5"/>
        <v>0</v>
      </c>
      <c r="K26" s="40">
        <f>SUM(DL26:FJ26)</f>
        <v>0</v>
      </c>
      <c r="L26" s="9">
        <f t="shared" si="6"/>
        <v>1</v>
      </c>
      <c r="N26">
        <v>0</v>
      </c>
      <c r="BM26">
        <v>0</v>
      </c>
      <c r="DL26">
        <v>0</v>
      </c>
    </row>
    <row r="27" spans="1:116" ht="24.75" customHeight="1">
      <c r="A27" s="34">
        <v>24</v>
      </c>
      <c r="B27" s="7" t="s">
        <v>111</v>
      </c>
      <c r="C27" s="8"/>
      <c r="D27" s="38">
        <f t="shared" si="0"/>
        <v>0</v>
      </c>
      <c r="E27" s="29">
        <f t="shared" si="1"/>
        <v>0</v>
      </c>
      <c r="F27" s="40">
        <f>AVERAGE(DL27:FJ27)</f>
        <v>0</v>
      </c>
      <c r="G27" s="31">
        <f t="shared" si="2"/>
        <v>0</v>
      </c>
      <c r="H27" s="30">
        <f t="shared" si="3"/>
        <v>0</v>
      </c>
      <c r="I27" s="38">
        <f t="shared" si="4"/>
        <v>0</v>
      </c>
      <c r="J27" s="29">
        <f t="shared" si="5"/>
        <v>0</v>
      </c>
      <c r="K27" s="40">
        <f>SUM(DL27:FJ27)</f>
        <v>0</v>
      </c>
      <c r="L27" s="9">
        <f t="shared" si="6"/>
        <v>1</v>
      </c>
      <c r="N27">
        <v>0</v>
      </c>
      <c r="BM27">
        <v>0</v>
      </c>
      <c r="DL27">
        <v>0</v>
      </c>
    </row>
    <row r="28" spans="1:116" ht="24.75" customHeight="1">
      <c r="A28" s="34">
        <v>25</v>
      </c>
      <c r="B28" s="7" t="s">
        <v>112</v>
      </c>
      <c r="C28" s="8"/>
      <c r="D28" s="38">
        <f t="shared" si="0"/>
        <v>0</v>
      </c>
      <c r="E28" s="29">
        <f t="shared" si="1"/>
        <v>0</v>
      </c>
      <c r="F28" s="40">
        <f>AVERAGE(DL28:FJ28)</f>
        <v>0</v>
      </c>
      <c r="G28" s="31">
        <f t="shared" si="2"/>
        <v>0</v>
      </c>
      <c r="H28" s="30">
        <f t="shared" si="3"/>
        <v>0</v>
      </c>
      <c r="I28" s="38">
        <f t="shared" si="4"/>
        <v>0</v>
      </c>
      <c r="J28" s="29">
        <f t="shared" si="5"/>
        <v>0</v>
      </c>
      <c r="K28" s="40">
        <f>SUM(DL28:FJ28)</f>
        <v>0</v>
      </c>
      <c r="L28" s="9">
        <f t="shared" si="6"/>
        <v>1</v>
      </c>
      <c r="N28">
        <v>0</v>
      </c>
      <c r="BM28">
        <v>0</v>
      </c>
      <c r="DL28">
        <v>0</v>
      </c>
    </row>
    <row r="29" spans="1:149" ht="24.75" customHeight="1">
      <c r="A29" s="34">
        <v>26</v>
      </c>
      <c r="B29" s="7" t="s">
        <v>74</v>
      </c>
      <c r="C29" s="8" t="s">
        <v>14</v>
      </c>
      <c r="D29" s="38">
        <f t="shared" si="0"/>
        <v>1179.3333333333333</v>
      </c>
      <c r="E29" s="29">
        <f t="shared" si="1"/>
        <v>11.575757575757576</v>
      </c>
      <c r="F29" s="40">
        <f>AVERAGE(DL29:FJ29)</f>
        <v>2.303030303030303</v>
      </c>
      <c r="G29" s="31">
        <f t="shared" si="2"/>
        <v>1804</v>
      </c>
      <c r="H29" s="30">
        <f t="shared" si="3"/>
        <v>502</v>
      </c>
      <c r="I29" s="38">
        <f t="shared" si="4"/>
        <v>38918</v>
      </c>
      <c r="J29" s="29">
        <f t="shared" si="5"/>
        <v>382</v>
      </c>
      <c r="K29" s="40">
        <f>SUM(DL29:FJ29)</f>
        <v>76</v>
      </c>
      <c r="L29" s="9">
        <f t="shared" si="6"/>
        <v>33</v>
      </c>
      <c r="N29">
        <v>1516</v>
      </c>
      <c r="O29">
        <v>637</v>
      </c>
      <c r="P29">
        <v>1640</v>
      </c>
      <c r="Q29">
        <v>1574</v>
      </c>
      <c r="R29">
        <v>662</v>
      </c>
      <c r="S29">
        <v>1716</v>
      </c>
      <c r="T29">
        <v>1360</v>
      </c>
      <c r="U29">
        <v>672</v>
      </c>
      <c r="V29">
        <v>1316</v>
      </c>
      <c r="W29">
        <v>1202</v>
      </c>
      <c r="X29">
        <v>844</v>
      </c>
      <c r="Z29">
        <v>817</v>
      </c>
      <c r="AA29">
        <v>1804</v>
      </c>
      <c r="AB29">
        <v>1293</v>
      </c>
      <c r="AC29">
        <v>1180</v>
      </c>
      <c r="AD29">
        <v>1661</v>
      </c>
      <c r="AE29">
        <v>502</v>
      </c>
      <c r="AF29">
        <v>1533</v>
      </c>
      <c r="AG29">
        <v>1198</v>
      </c>
      <c r="AH29">
        <v>694</v>
      </c>
      <c r="AI29">
        <v>1650</v>
      </c>
      <c r="AJ29">
        <v>718</v>
      </c>
      <c r="AK29">
        <v>926</v>
      </c>
      <c r="AL29">
        <v>1171</v>
      </c>
      <c r="AM29">
        <v>706</v>
      </c>
      <c r="AN29">
        <v>1157</v>
      </c>
      <c r="AO29">
        <v>1249</v>
      </c>
      <c r="AP29">
        <v>1318</v>
      </c>
      <c r="AQ29">
        <v>1568</v>
      </c>
      <c r="AR29">
        <v>878</v>
      </c>
      <c r="AS29">
        <v>1088</v>
      </c>
      <c r="AT29">
        <v>1224</v>
      </c>
      <c r="AU29">
        <v>1444</v>
      </c>
      <c r="BM29">
        <v>15</v>
      </c>
      <c r="BN29">
        <v>4</v>
      </c>
      <c r="BO29">
        <v>17</v>
      </c>
      <c r="BP29">
        <v>12</v>
      </c>
      <c r="BQ29">
        <v>8</v>
      </c>
      <c r="BR29">
        <v>18</v>
      </c>
      <c r="BS29">
        <v>12</v>
      </c>
      <c r="BT29">
        <v>6</v>
      </c>
      <c r="BU29">
        <v>12</v>
      </c>
      <c r="BV29">
        <v>12</v>
      </c>
      <c r="BW29">
        <v>9</v>
      </c>
      <c r="BY29">
        <v>9</v>
      </c>
      <c r="BZ29">
        <v>16</v>
      </c>
      <c r="CA29">
        <v>12</v>
      </c>
      <c r="CB29">
        <v>12</v>
      </c>
      <c r="CC29">
        <v>14</v>
      </c>
      <c r="CD29">
        <v>7</v>
      </c>
      <c r="CE29">
        <v>11</v>
      </c>
      <c r="CF29">
        <v>11</v>
      </c>
      <c r="CG29">
        <v>12</v>
      </c>
      <c r="CH29">
        <v>15</v>
      </c>
      <c r="CI29">
        <v>7</v>
      </c>
      <c r="CJ29">
        <v>10</v>
      </c>
      <c r="CK29">
        <v>15</v>
      </c>
      <c r="CL29">
        <v>9</v>
      </c>
      <c r="CM29">
        <v>13</v>
      </c>
      <c r="CN29">
        <v>10</v>
      </c>
      <c r="CO29">
        <v>10</v>
      </c>
      <c r="CP29">
        <v>17</v>
      </c>
      <c r="CQ29">
        <v>9</v>
      </c>
      <c r="CR29">
        <v>12</v>
      </c>
      <c r="CS29">
        <v>10</v>
      </c>
      <c r="CT29">
        <v>16</v>
      </c>
      <c r="DL29">
        <v>2</v>
      </c>
      <c r="DM29">
        <v>2</v>
      </c>
      <c r="DN29">
        <v>2</v>
      </c>
      <c r="DO29">
        <v>1</v>
      </c>
      <c r="DP29">
        <v>4</v>
      </c>
      <c r="DQ29">
        <v>2</v>
      </c>
      <c r="DR29">
        <v>2</v>
      </c>
      <c r="DS29">
        <v>3</v>
      </c>
      <c r="DT29">
        <v>1</v>
      </c>
      <c r="DU29">
        <v>4</v>
      </c>
      <c r="DV29">
        <v>3</v>
      </c>
      <c r="DX29">
        <v>3</v>
      </c>
      <c r="DY29">
        <v>1</v>
      </c>
      <c r="DZ29">
        <v>1</v>
      </c>
      <c r="EA29">
        <v>2</v>
      </c>
      <c r="EB29">
        <v>0</v>
      </c>
      <c r="EC29">
        <v>4</v>
      </c>
      <c r="ED29">
        <v>0</v>
      </c>
      <c r="EE29">
        <v>2</v>
      </c>
      <c r="EF29">
        <v>5</v>
      </c>
      <c r="EG29">
        <v>1</v>
      </c>
      <c r="EH29">
        <v>1</v>
      </c>
      <c r="EI29">
        <v>3</v>
      </c>
      <c r="EJ29">
        <v>3</v>
      </c>
      <c r="EK29">
        <v>3</v>
      </c>
      <c r="EL29">
        <v>4</v>
      </c>
      <c r="EM29">
        <v>2</v>
      </c>
      <c r="EN29">
        <v>1</v>
      </c>
      <c r="EO29">
        <v>3</v>
      </c>
      <c r="EP29">
        <v>3</v>
      </c>
      <c r="EQ29">
        <v>3</v>
      </c>
      <c r="ER29">
        <v>2</v>
      </c>
      <c r="ES29">
        <v>3</v>
      </c>
    </row>
    <row r="30" spans="1:148" ht="24.75" customHeight="1">
      <c r="A30" s="34">
        <v>27</v>
      </c>
      <c r="B30" s="7" t="s">
        <v>75</v>
      </c>
      <c r="C30" s="8" t="s">
        <v>13</v>
      </c>
      <c r="D30" s="38">
        <f t="shared" si="0"/>
        <v>1028.0357142857142</v>
      </c>
      <c r="E30" s="29">
        <f t="shared" si="1"/>
        <v>12.142857142857142</v>
      </c>
      <c r="F30" s="40">
        <f>AVERAGE(DL30:FJ30)</f>
        <v>3.892857142857143</v>
      </c>
      <c r="G30" s="31">
        <f t="shared" si="2"/>
        <v>1871</v>
      </c>
      <c r="H30" s="30">
        <f t="shared" si="3"/>
        <v>134</v>
      </c>
      <c r="I30" s="38">
        <f t="shared" si="4"/>
        <v>28785</v>
      </c>
      <c r="J30" s="29">
        <f t="shared" si="5"/>
        <v>340</v>
      </c>
      <c r="K30" s="40">
        <f>SUM(DL30:FJ30)</f>
        <v>109</v>
      </c>
      <c r="L30" s="9">
        <f t="shared" si="6"/>
        <v>28</v>
      </c>
      <c r="N30">
        <v>1235</v>
      </c>
      <c r="O30">
        <v>1259</v>
      </c>
      <c r="Q30">
        <v>1237</v>
      </c>
      <c r="R30">
        <v>1477</v>
      </c>
      <c r="S30">
        <v>1871</v>
      </c>
      <c r="T30">
        <v>479</v>
      </c>
      <c r="U30">
        <v>1184</v>
      </c>
      <c r="V30">
        <v>560</v>
      </c>
      <c r="W30">
        <v>972</v>
      </c>
      <c r="X30">
        <v>1221</v>
      </c>
      <c r="Y30">
        <v>977</v>
      </c>
      <c r="Z30">
        <v>1632</v>
      </c>
      <c r="AA30">
        <v>134</v>
      </c>
      <c r="AB30">
        <v>986</v>
      </c>
      <c r="AD30">
        <v>1606</v>
      </c>
      <c r="AE30">
        <v>944</v>
      </c>
      <c r="AG30">
        <v>1574</v>
      </c>
      <c r="AI30">
        <v>414</v>
      </c>
      <c r="AJ30">
        <v>910</v>
      </c>
      <c r="AK30">
        <v>1128</v>
      </c>
      <c r="AL30">
        <v>702</v>
      </c>
      <c r="AM30">
        <v>1033</v>
      </c>
      <c r="AN30">
        <v>1239</v>
      </c>
      <c r="AO30">
        <v>1358</v>
      </c>
      <c r="AQ30">
        <v>832</v>
      </c>
      <c r="AR30">
        <v>458</v>
      </c>
      <c r="AS30">
        <v>612</v>
      </c>
      <c r="AT30">
        <v>751</v>
      </c>
      <c r="BM30">
        <v>17</v>
      </c>
      <c r="BN30">
        <v>16</v>
      </c>
      <c r="BP30">
        <v>13</v>
      </c>
      <c r="BQ30">
        <v>15</v>
      </c>
      <c r="BR30">
        <v>19</v>
      </c>
      <c r="BS30">
        <v>6</v>
      </c>
      <c r="BT30">
        <v>12</v>
      </c>
      <c r="BU30">
        <v>8</v>
      </c>
      <c r="BV30">
        <v>11</v>
      </c>
      <c r="BW30">
        <v>13</v>
      </c>
      <c r="BX30">
        <v>12</v>
      </c>
      <c r="BY30">
        <v>20</v>
      </c>
      <c r="BZ30">
        <v>8</v>
      </c>
      <c r="CA30">
        <v>11</v>
      </c>
      <c r="CC30">
        <v>14</v>
      </c>
      <c r="CD30">
        <v>13</v>
      </c>
      <c r="CF30">
        <v>16</v>
      </c>
      <c r="CH30">
        <v>7</v>
      </c>
      <c r="CI30">
        <v>9</v>
      </c>
      <c r="CJ30">
        <v>15</v>
      </c>
      <c r="CK30">
        <v>12</v>
      </c>
      <c r="CL30">
        <v>16</v>
      </c>
      <c r="CM30">
        <v>9</v>
      </c>
      <c r="CN30">
        <v>13</v>
      </c>
      <c r="CP30">
        <v>9</v>
      </c>
      <c r="CQ30">
        <v>9</v>
      </c>
      <c r="CR30">
        <v>9</v>
      </c>
      <c r="CS30">
        <v>8</v>
      </c>
      <c r="DL30">
        <v>6</v>
      </c>
      <c r="DM30">
        <v>3</v>
      </c>
      <c r="DO30">
        <v>2</v>
      </c>
      <c r="DP30">
        <v>4</v>
      </c>
      <c r="DQ30">
        <v>1</v>
      </c>
      <c r="DR30">
        <v>4</v>
      </c>
      <c r="DS30">
        <v>3</v>
      </c>
      <c r="DT30">
        <v>3</v>
      </c>
      <c r="DU30">
        <v>2</v>
      </c>
      <c r="DV30">
        <v>4</v>
      </c>
      <c r="DW30">
        <v>4</v>
      </c>
      <c r="DX30">
        <v>3</v>
      </c>
      <c r="DY30">
        <v>6</v>
      </c>
      <c r="DZ30">
        <v>3</v>
      </c>
      <c r="EB30">
        <v>1</v>
      </c>
      <c r="EC30">
        <v>4</v>
      </c>
      <c r="EE30">
        <v>1</v>
      </c>
      <c r="EG30">
        <v>5</v>
      </c>
      <c r="EH30">
        <v>3</v>
      </c>
      <c r="EI30">
        <v>4</v>
      </c>
      <c r="EJ30">
        <v>4</v>
      </c>
      <c r="EK30">
        <v>6</v>
      </c>
      <c r="EL30">
        <v>10</v>
      </c>
      <c r="EM30">
        <v>4</v>
      </c>
      <c r="EO30">
        <v>4</v>
      </c>
      <c r="EP30">
        <v>8</v>
      </c>
      <c r="EQ30">
        <v>4</v>
      </c>
      <c r="ER30">
        <v>3</v>
      </c>
    </row>
    <row r="31" spans="1:149" ht="24.75" customHeight="1">
      <c r="A31" s="34">
        <v>28</v>
      </c>
      <c r="B31" s="7" t="s">
        <v>76</v>
      </c>
      <c r="C31" s="8" t="s">
        <v>45</v>
      </c>
      <c r="D31" s="38">
        <f t="shared" si="0"/>
        <v>1060.8461538461538</v>
      </c>
      <c r="E31" s="29">
        <f t="shared" si="1"/>
        <v>11.615384615384615</v>
      </c>
      <c r="F31" s="40">
        <f>AVERAGE(DL31:FJ31)</f>
        <v>2.8846153846153846</v>
      </c>
      <c r="G31" s="31">
        <f t="shared" si="2"/>
        <v>1920</v>
      </c>
      <c r="H31" s="30">
        <f t="shared" si="3"/>
        <v>504</v>
      </c>
      <c r="I31" s="38">
        <f t="shared" si="4"/>
        <v>27582</v>
      </c>
      <c r="J31" s="29">
        <f t="shared" si="5"/>
        <v>302</v>
      </c>
      <c r="K31" s="40">
        <f>SUM(DL31:FJ31)</f>
        <v>75</v>
      </c>
      <c r="L31" s="9">
        <f t="shared" si="6"/>
        <v>26</v>
      </c>
      <c r="V31">
        <v>1125</v>
      </c>
      <c r="W31">
        <v>895</v>
      </c>
      <c r="X31">
        <v>1243</v>
      </c>
      <c r="Y31">
        <v>1144</v>
      </c>
      <c r="Z31">
        <v>879</v>
      </c>
      <c r="AA31">
        <v>504</v>
      </c>
      <c r="AB31">
        <v>735</v>
      </c>
      <c r="AC31">
        <v>872</v>
      </c>
      <c r="AD31">
        <v>725</v>
      </c>
      <c r="AE31">
        <v>609</v>
      </c>
      <c r="AF31">
        <v>597</v>
      </c>
      <c r="AG31">
        <v>1352</v>
      </c>
      <c r="AH31">
        <v>1134</v>
      </c>
      <c r="AI31">
        <v>1372</v>
      </c>
      <c r="AJ31">
        <v>756</v>
      </c>
      <c r="AK31">
        <v>1642</v>
      </c>
      <c r="AL31">
        <v>1229</v>
      </c>
      <c r="AM31">
        <v>1429</v>
      </c>
      <c r="AN31">
        <v>886</v>
      </c>
      <c r="AO31">
        <v>1066</v>
      </c>
      <c r="AP31">
        <v>952</v>
      </c>
      <c r="AQ31">
        <v>1457</v>
      </c>
      <c r="AR31">
        <v>1920</v>
      </c>
      <c r="AS31">
        <v>1441</v>
      </c>
      <c r="AT31">
        <v>986</v>
      </c>
      <c r="AU31">
        <v>632</v>
      </c>
      <c r="BU31">
        <v>14</v>
      </c>
      <c r="BV31">
        <v>8</v>
      </c>
      <c r="BW31">
        <v>13</v>
      </c>
      <c r="BX31">
        <v>9</v>
      </c>
      <c r="BY31">
        <v>10</v>
      </c>
      <c r="BZ31">
        <v>9</v>
      </c>
      <c r="CA31">
        <v>12</v>
      </c>
      <c r="CB31">
        <v>13</v>
      </c>
      <c r="CC31">
        <v>10</v>
      </c>
      <c r="CD31">
        <v>7</v>
      </c>
      <c r="CE31">
        <v>7</v>
      </c>
      <c r="CF31">
        <v>13</v>
      </c>
      <c r="CG31">
        <v>11</v>
      </c>
      <c r="CH31">
        <v>12</v>
      </c>
      <c r="CI31">
        <v>13</v>
      </c>
      <c r="CJ31">
        <v>15</v>
      </c>
      <c r="CK31">
        <v>12</v>
      </c>
      <c r="CL31">
        <v>14</v>
      </c>
      <c r="CM31">
        <v>14</v>
      </c>
      <c r="CN31">
        <v>10</v>
      </c>
      <c r="CO31">
        <v>14</v>
      </c>
      <c r="CP31">
        <v>12</v>
      </c>
      <c r="CQ31">
        <v>14</v>
      </c>
      <c r="CR31">
        <v>13</v>
      </c>
      <c r="CS31">
        <v>12</v>
      </c>
      <c r="CT31">
        <v>11</v>
      </c>
      <c r="DT31">
        <v>2</v>
      </c>
      <c r="DU31">
        <v>2</v>
      </c>
      <c r="DV31">
        <v>2</v>
      </c>
      <c r="DW31">
        <v>1</v>
      </c>
      <c r="DX31">
        <v>2</v>
      </c>
      <c r="DY31">
        <v>5</v>
      </c>
      <c r="DZ31">
        <v>4</v>
      </c>
      <c r="EA31">
        <v>4</v>
      </c>
      <c r="EB31">
        <v>2</v>
      </c>
      <c r="EC31">
        <v>3</v>
      </c>
      <c r="ED31">
        <v>3</v>
      </c>
      <c r="EE31">
        <v>3</v>
      </c>
      <c r="EF31">
        <v>1</v>
      </c>
      <c r="EG31">
        <v>2</v>
      </c>
      <c r="EH31">
        <v>5</v>
      </c>
      <c r="EI31">
        <v>1</v>
      </c>
      <c r="EJ31">
        <v>3</v>
      </c>
      <c r="EK31">
        <v>4</v>
      </c>
      <c r="EL31">
        <v>5</v>
      </c>
      <c r="EM31">
        <v>2</v>
      </c>
      <c r="EN31">
        <v>6</v>
      </c>
      <c r="EO31">
        <v>3</v>
      </c>
      <c r="EP31">
        <v>0</v>
      </c>
      <c r="EQ31">
        <v>2</v>
      </c>
      <c r="ER31">
        <v>4</v>
      </c>
      <c r="ES31">
        <v>4</v>
      </c>
    </row>
    <row r="32" spans="1:147" ht="24.75" customHeight="1">
      <c r="A32" s="34">
        <v>29</v>
      </c>
      <c r="B32" s="7" t="s">
        <v>77</v>
      </c>
      <c r="C32" s="8" t="s">
        <v>16</v>
      </c>
      <c r="D32" s="38">
        <f t="shared" si="0"/>
        <v>941</v>
      </c>
      <c r="E32" s="29">
        <f t="shared" si="1"/>
        <v>12.666666666666666</v>
      </c>
      <c r="F32" s="40">
        <f>AVERAGE(DL32:FJ32)</f>
        <v>4.833333333333333</v>
      </c>
      <c r="G32" s="31">
        <f t="shared" si="2"/>
        <v>1630</v>
      </c>
      <c r="H32" s="30">
        <f t="shared" si="3"/>
        <v>362</v>
      </c>
      <c r="I32" s="38">
        <f t="shared" si="4"/>
        <v>5646</v>
      </c>
      <c r="J32" s="29">
        <f t="shared" si="5"/>
        <v>76</v>
      </c>
      <c r="K32" s="40">
        <f>SUM(DL32:FJ32)</f>
        <v>29</v>
      </c>
      <c r="L32" s="9">
        <f t="shared" si="6"/>
        <v>6</v>
      </c>
      <c r="O32">
        <v>1630</v>
      </c>
      <c r="Q32">
        <v>612</v>
      </c>
      <c r="U32">
        <v>873</v>
      </c>
      <c r="AI32">
        <v>1259</v>
      </c>
      <c r="AR32">
        <v>910</v>
      </c>
      <c r="AS32">
        <v>362</v>
      </c>
      <c r="BN32">
        <v>16</v>
      </c>
      <c r="BP32">
        <v>12</v>
      </c>
      <c r="BT32">
        <v>11</v>
      </c>
      <c r="CH32">
        <v>19</v>
      </c>
      <c r="CQ32">
        <v>11</v>
      </c>
      <c r="CR32">
        <v>7</v>
      </c>
      <c r="DM32">
        <v>3</v>
      </c>
      <c r="DO32">
        <v>7</v>
      </c>
      <c r="DS32">
        <v>3</v>
      </c>
      <c r="EG32">
        <v>7</v>
      </c>
      <c r="EP32">
        <v>4</v>
      </c>
      <c r="EQ32">
        <v>5</v>
      </c>
    </row>
    <row r="33" spans="1:149" ht="24.75" customHeight="1">
      <c r="A33" s="34">
        <v>30</v>
      </c>
      <c r="B33" s="7" t="s">
        <v>78</v>
      </c>
      <c r="C33" s="8" t="s">
        <v>19</v>
      </c>
      <c r="D33" s="38">
        <f t="shared" si="0"/>
        <v>1320.08</v>
      </c>
      <c r="E33" s="29">
        <f t="shared" si="1"/>
        <v>12.88</v>
      </c>
      <c r="F33" s="40">
        <f>AVERAGE(DL33:FJ33)</f>
        <v>2.32</v>
      </c>
      <c r="G33" s="31">
        <f t="shared" si="2"/>
        <v>2133</v>
      </c>
      <c r="H33" s="30">
        <f t="shared" si="3"/>
        <v>561</v>
      </c>
      <c r="I33" s="38">
        <f t="shared" si="4"/>
        <v>33002</v>
      </c>
      <c r="J33" s="29">
        <f t="shared" si="5"/>
        <v>322</v>
      </c>
      <c r="K33" s="40">
        <f>SUM(DL33:FJ33)</f>
        <v>58</v>
      </c>
      <c r="L33" s="9">
        <f t="shared" si="6"/>
        <v>25</v>
      </c>
      <c r="N33">
        <v>1575</v>
      </c>
      <c r="O33">
        <v>2133</v>
      </c>
      <c r="P33">
        <v>1327</v>
      </c>
      <c r="Q33">
        <v>1482</v>
      </c>
      <c r="S33">
        <v>632</v>
      </c>
      <c r="U33">
        <v>660</v>
      </c>
      <c r="V33">
        <v>1446</v>
      </c>
      <c r="W33">
        <v>1870</v>
      </c>
      <c r="X33">
        <v>1705</v>
      </c>
      <c r="Z33">
        <v>1464</v>
      </c>
      <c r="AA33">
        <v>1490</v>
      </c>
      <c r="AB33">
        <v>810</v>
      </c>
      <c r="AC33">
        <v>1076</v>
      </c>
      <c r="AD33">
        <v>1641</v>
      </c>
      <c r="AE33">
        <v>1510</v>
      </c>
      <c r="AF33">
        <v>561</v>
      </c>
      <c r="AH33">
        <v>1101</v>
      </c>
      <c r="AI33">
        <v>1078</v>
      </c>
      <c r="AJ33">
        <v>1673</v>
      </c>
      <c r="AL33">
        <v>2101</v>
      </c>
      <c r="AN33">
        <v>1042</v>
      </c>
      <c r="AQ33">
        <v>1272</v>
      </c>
      <c r="AR33">
        <v>1041</v>
      </c>
      <c r="AS33">
        <v>1402</v>
      </c>
      <c r="AU33">
        <v>910</v>
      </c>
      <c r="BM33">
        <v>14</v>
      </c>
      <c r="BN33">
        <v>19</v>
      </c>
      <c r="BO33">
        <v>12</v>
      </c>
      <c r="BP33">
        <v>13</v>
      </c>
      <c r="BR33">
        <v>9</v>
      </c>
      <c r="BT33">
        <v>13</v>
      </c>
      <c r="BU33">
        <v>14</v>
      </c>
      <c r="BV33">
        <v>16</v>
      </c>
      <c r="BW33">
        <v>12</v>
      </c>
      <c r="BY33">
        <v>13</v>
      </c>
      <c r="BZ33">
        <v>11</v>
      </c>
      <c r="CA33">
        <v>9</v>
      </c>
      <c r="CB33">
        <v>11</v>
      </c>
      <c r="CC33">
        <v>16</v>
      </c>
      <c r="CD33">
        <v>16</v>
      </c>
      <c r="CE33">
        <v>11</v>
      </c>
      <c r="CG33">
        <v>14</v>
      </c>
      <c r="CH33">
        <v>9</v>
      </c>
      <c r="CI33">
        <v>14</v>
      </c>
      <c r="CK33">
        <v>20</v>
      </c>
      <c r="CM33">
        <v>12</v>
      </c>
      <c r="CP33">
        <v>11</v>
      </c>
      <c r="CQ33">
        <v>10</v>
      </c>
      <c r="CR33">
        <v>12</v>
      </c>
      <c r="CT33">
        <v>11</v>
      </c>
      <c r="DL33">
        <v>1</v>
      </c>
      <c r="DM33">
        <v>1</v>
      </c>
      <c r="DN33">
        <v>1</v>
      </c>
      <c r="DO33">
        <v>2</v>
      </c>
      <c r="DQ33">
        <v>3</v>
      </c>
      <c r="DS33">
        <v>6</v>
      </c>
      <c r="DT33">
        <v>2</v>
      </c>
      <c r="DU33">
        <v>1</v>
      </c>
      <c r="DV33">
        <v>1</v>
      </c>
      <c r="DX33">
        <v>1</v>
      </c>
      <c r="DY33">
        <v>1</v>
      </c>
      <c r="DZ33">
        <v>3</v>
      </c>
      <c r="EA33">
        <v>3</v>
      </c>
      <c r="EB33">
        <v>2</v>
      </c>
      <c r="EC33">
        <v>1</v>
      </c>
      <c r="ED33">
        <v>8</v>
      </c>
      <c r="EF33">
        <v>3</v>
      </c>
      <c r="EG33">
        <v>1</v>
      </c>
      <c r="EH33">
        <v>3</v>
      </c>
      <c r="EJ33">
        <v>2</v>
      </c>
      <c r="EL33">
        <v>4</v>
      </c>
      <c r="EO33">
        <v>1</v>
      </c>
      <c r="EP33">
        <v>2</v>
      </c>
      <c r="EQ33">
        <v>2</v>
      </c>
      <c r="ES33">
        <v>3</v>
      </c>
    </row>
    <row r="34" spans="1:149" ht="24.75" customHeight="1">
      <c r="A34" s="34">
        <v>31</v>
      </c>
      <c r="B34" s="7" t="s">
        <v>79</v>
      </c>
      <c r="C34" s="8" t="s">
        <v>10</v>
      </c>
      <c r="D34" s="38">
        <f t="shared" si="0"/>
        <v>1208.55</v>
      </c>
      <c r="E34" s="29">
        <f t="shared" si="1"/>
        <v>12.75</v>
      </c>
      <c r="F34" s="40">
        <f>AVERAGE(DL34:FJ34)</f>
        <v>2.6</v>
      </c>
      <c r="G34" s="31">
        <f t="shared" si="2"/>
        <v>1842</v>
      </c>
      <c r="H34" s="30">
        <f t="shared" si="3"/>
        <v>585</v>
      </c>
      <c r="I34" s="38">
        <f t="shared" si="4"/>
        <v>24171</v>
      </c>
      <c r="J34" s="29">
        <f t="shared" si="5"/>
        <v>255</v>
      </c>
      <c r="K34" s="40">
        <f>SUM(DL34:FJ34)</f>
        <v>52</v>
      </c>
      <c r="L34" s="9">
        <f t="shared" si="6"/>
        <v>20</v>
      </c>
      <c r="P34">
        <v>844</v>
      </c>
      <c r="Q34">
        <v>1209</v>
      </c>
      <c r="R34">
        <v>1094</v>
      </c>
      <c r="S34">
        <v>761</v>
      </c>
      <c r="U34">
        <v>1202</v>
      </c>
      <c r="V34">
        <v>1225</v>
      </c>
      <c r="W34">
        <v>1667</v>
      </c>
      <c r="X34">
        <v>773</v>
      </c>
      <c r="Y34">
        <v>1524</v>
      </c>
      <c r="AA34">
        <v>1206</v>
      </c>
      <c r="AE34">
        <v>1057</v>
      </c>
      <c r="AF34">
        <v>1240</v>
      </c>
      <c r="AG34">
        <v>696</v>
      </c>
      <c r="AH34">
        <v>1348</v>
      </c>
      <c r="AK34">
        <v>1842</v>
      </c>
      <c r="AL34">
        <v>1758</v>
      </c>
      <c r="AP34">
        <v>1544</v>
      </c>
      <c r="AQ34">
        <v>1491</v>
      </c>
      <c r="AR34">
        <v>585</v>
      </c>
      <c r="AU34">
        <v>1105</v>
      </c>
      <c r="BO34">
        <v>6</v>
      </c>
      <c r="BP34">
        <v>10</v>
      </c>
      <c r="BQ34">
        <v>11</v>
      </c>
      <c r="BR34">
        <v>8</v>
      </c>
      <c r="BT34">
        <v>19</v>
      </c>
      <c r="BU34">
        <v>14</v>
      </c>
      <c r="BV34">
        <v>13</v>
      </c>
      <c r="BW34">
        <v>10</v>
      </c>
      <c r="BX34">
        <v>15</v>
      </c>
      <c r="BZ34">
        <v>13</v>
      </c>
      <c r="CD34">
        <v>9</v>
      </c>
      <c r="CE34">
        <v>12</v>
      </c>
      <c r="CF34">
        <v>12</v>
      </c>
      <c r="CG34">
        <v>14</v>
      </c>
      <c r="CJ34">
        <v>16</v>
      </c>
      <c r="CK34">
        <v>16</v>
      </c>
      <c r="CO34">
        <v>18</v>
      </c>
      <c r="CP34">
        <v>16</v>
      </c>
      <c r="CQ34">
        <v>10</v>
      </c>
      <c r="CT34">
        <v>13</v>
      </c>
      <c r="DN34">
        <v>2</v>
      </c>
      <c r="DO34">
        <v>0</v>
      </c>
      <c r="DP34">
        <v>3</v>
      </c>
      <c r="DQ34">
        <v>3</v>
      </c>
      <c r="DS34">
        <v>4</v>
      </c>
      <c r="DT34">
        <v>2</v>
      </c>
      <c r="DU34">
        <v>1</v>
      </c>
      <c r="DV34">
        <v>5</v>
      </c>
      <c r="DW34">
        <v>2</v>
      </c>
      <c r="DY34">
        <v>3</v>
      </c>
      <c r="EC34">
        <v>2</v>
      </c>
      <c r="ED34">
        <v>3</v>
      </c>
      <c r="EE34">
        <v>7</v>
      </c>
      <c r="EF34">
        <v>2</v>
      </c>
      <c r="EI34">
        <v>0</v>
      </c>
      <c r="EJ34">
        <v>0</v>
      </c>
      <c r="EN34">
        <v>4</v>
      </c>
      <c r="EO34">
        <v>1</v>
      </c>
      <c r="EP34">
        <v>5</v>
      </c>
      <c r="ES34">
        <v>3</v>
      </c>
    </row>
    <row r="35" spans="1:149" ht="24.75" customHeight="1">
      <c r="A35" s="34">
        <v>32</v>
      </c>
      <c r="B35" s="7" t="s">
        <v>80</v>
      </c>
      <c r="C35" s="8" t="s">
        <v>15</v>
      </c>
      <c r="D35" s="38">
        <f t="shared" si="0"/>
        <v>1224.96875</v>
      </c>
      <c r="E35" s="29">
        <f t="shared" si="1"/>
        <v>12.0625</v>
      </c>
      <c r="F35" s="40">
        <f>AVERAGE(DL35:FJ35)</f>
        <v>2.5625</v>
      </c>
      <c r="G35" s="31">
        <f t="shared" si="2"/>
        <v>1932</v>
      </c>
      <c r="H35" s="30">
        <f t="shared" si="3"/>
        <v>281</v>
      </c>
      <c r="I35" s="38">
        <f t="shared" si="4"/>
        <v>39199</v>
      </c>
      <c r="J35" s="29">
        <f t="shared" si="5"/>
        <v>386</v>
      </c>
      <c r="K35" s="40">
        <f>SUM(DL35:FJ35)</f>
        <v>82</v>
      </c>
      <c r="L35" s="9">
        <f t="shared" si="6"/>
        <v>32</v>
      </c>
      <c r="N35">
        <v>1015</v>
      </c>
      <c r="O35">
        <v>1588</v>
      </c>
      <c r="P35">
        <v>1082</v>
      </c>
      <c r="Q35">
        <v>281</v>
      </c>
      <c r="R35">
        <v>1104</v>
      </c>
      <c r="S35">
        <v>1559</v>
      </c>
      <c r="T35">
        <v>1224</v>
      </c>
      <c r="U35">
        <v>1162</v>
      </c>
      <c r="V35">
        <v>695</v>
      </c>
      <c r="W35">
        <v>1392</v>
      </c>
      <c r="X35">
        <v>512</v>
      </c>
      <c r="AA35">
        <v>964</v>
      </c>
      <c r="AB35">
        <v>1932</v>
      </c>
      <c r="AC35">
        <v>1072</v>
      </c>
      <c r="AD35">
        <v>1118</v>
      </c>
      <c r="AE35">
        <v>1250</v>
      </c>
      <c r="AF35">
        <v>937</v>
      </c>
      <c r="AG35">
        <v>1243</v>
      </c>
      <c r="AH35">
        <v>1717</v>
      </c>
      <c r="AI35">
        <v>1391</v>
      </c>
      <c r="AJ35">
        <v>976</v>
      </c>
      <c r="AK35">
        <v>1134</v>
      </c>
      <c r="AL35">
        <v>1837</v>
      </c>
      <c r="AM35">
        <v>1518</v>
      </c>
      <c r="AN35">
        <v>1039</v>
      </c>
      <c r="AO35">
        <v>1306</v>
      </c>
      <c r="AP35">
        <v>1415</v>
      </c>
      <c r="AQ35">
        <v>1572</v>
      </c>
      <c r="AR35">
        <v>651</v>
      </c>
      <c r="AS35">
        <v>1489</v>
      </c>
      <c r="AT35">
        <v>1770</v>
      </c>
      <c r="AU35">
        <v>1254</v>
      </c>
      <c r="BM35">
        <v>10</v>
      </c>
      <c r="BN35">
        <v>14</v>
      </c>
      <c r="BO35">
        <v>12</v>
      </c>
      <c r="BP35">
        <v>12</v>
      </c>
      <c r="BQ35">
        <v>11</v>
      </c>
      <c r="BR35">
        <v>14</v>
      </c>
      <c r="BS35">
        <v>9</v>
      </c>
      <c r="BT35">
        <v>11</v>
      </c>
      <c r="BU35">
        <v>8</v>
      </c>
      <c r="BV35">
        <v>14</v>
      </c>
      <c r="BW35">
        <v>8</v>
      </c>
      <c r="BZ35">
        <v>10</v>
      </c>
      <c r="CA35">
        <v>15</v>
      </c>
      <c r="CB35">
        <v>11</v>
      </c>
      <c r="CC35">
        <v>13</v>
      </c>
      <c r="CD35">
        <v>9</v>
      </c>
      <c r="CE35">
        <v>11</v>
      </c>
      <c r="CF35">
        <v>14</v>
      </c>
      <c r="CG35">
        <v>15</v>
      </c>
      <c r="CH35">
        <v>15</v>
      </c>
      <c r="CI35">
        <v>10</v>
      </c>
      <c r="CJ35">
        <v>11</v>
      </c>
      <c r="CK35">
        <v>17</v>
      </c>
      <c r="CL35">
        <v>11</v>
      </c>
      <c r="CM35">
        <v>9</v>
      </c>
      <c r="CN35">
        <v>15</v>
      </c>
      <c r="CO35">
        <v>12</v>
      </c>
      <c r="CP35">
        <v>13</v>
      </c>
      <c r="CQ35">
        <v>9</v>
      </c>
      <c r="CR35">
        <v>14</v>
      </c>
      <c r="CS35">
        <v>18</v>
      </c>
      <c r="CT35">
        <v>11</v>
      </c>
      <c r="DL35">
        <v>3</v>
      </c>
      <c r="DM35">
        <v>1</v>
      </c>
      <c r="DN35">
        <v>4</v>
      </c>
      <c r="DO35">
        <v>8</v>
      </c>
      <c r="DP35">
        <v>3</v>
      </c>
      <c r="DQ35">
        <v>1</v>
      </c>
      <c r="DR35">
        <v>2</v>
      </c>
      <c r="DS35">
        <v>2</v>
      </c>
      <c r="DT35">
        <v>2</v>
      </c>
      <c r="DU35">
        <v>4</v>
      </c>
      <c r="DV35">
        <v>2</v>
      </c>
      <c r="DY35">
        <v>2</v>
      </c>
      <c r="DZ35">
        <v>2</v>
      </c>
      <c r="EA35">
        <v>5</v>
      </c>
      <c r="EB35">
        <v>3</v>
      </c>
      <c r="EC35">
        <v>1</v>
      </c>
      <c r="ED35">
        <v>4</v>
      </c>
      <c r="EE35">
        <v>4</v>
      </c>
      <c r="EF35">
        <v>1</v>
      </c>
      <c r="EG35">
        <v>3</v>
      </c>
      <c r="EH35">
        <v>3</v>
      </c>
      <c r="EI35">
        <v>3</v>
      </c>
      <c r="EJ35">
        <v>0</v>
      </c>
      <c r="EK35">
        <v>1</v>
      </c>
      <c r="EL35">
        <v>1</v>
      </c>
      <c r="EM35">
        <v>3</v>
      </c>
      <c r="EN35">
        <v>1</v>
      </c>
      <c r="EO35">
        <v>2</v>
      </c>
      <c r="EP35">
        <v>5</v>
      </c>
      <c r="EQ35">
        <v>3</v>
      </c>
      <c r="ER35">
        <v>3</v>
      </c>
      <c r="ES35">
        <v>0</v>
      </c>
    </row>
    <row r="36" spans="1:141" ht="24.75" customHeight="1">
      <c r="A36" s="34">
        <v>33</v>
      </c>
      <c r="B36" s="7" t="s">
        <v>81</v>
      </c>
      <c r="C36" s="8" t="s">
        <v>67</v>
      </c>
      <c r="D36" s="38">
        <f t="shared" si="0"/>
        <v>450</v>
      </c>
      <c r="E36" s="29">
        <f t="shared" si="1"/>
        <v>5</v>
      </c>
      <c r="F36" s="40">
        <f>AVERAGE(DL36:FJ36)</f>
        <v>3</v>
      </c>
      <c r="G36" s="31">
        <f t="shared" si="2"/>
        <v>450</v>
      </c>
      <c r="H36" s="30">
        <f t="shared" si="3"/>
        <v>450</v>
      </c>
      <c r="I36" s="38">
        <f t="shared" si="4"/>
        <v>450</v>
      </c>
      <c r="J36" s="29">
        <f t="shared" si="5"/>
        <v>5</v>
      </c>
      <c r="K36" s="40">
        <f>SUM(DL36:FJ36)</f>
        <v>3</v>
      </c>
      <c r="L36" s="9">
        <f t="shared" si="6"/>
        <v>1</v>
      </c>
      <c r="AM36">
        <v>450</v>
      </c>
      <c r="CL36">
        <v>5</v>
      </c>
      <c r="EK36">
        <v>3</v>
      </c>
    </row>
    <row r="37" spans="1:122" ht="24.75" customHeight="1">
      <c r="A37" s="34">
        <v>34</v>
      </c>
      <c r="B37" s="7" t="s">
        <v>82</v>
      </c>
      <c r="C37" s="8" t="s">
        <v>25</v>
      </c>
      <c r="D37" s="38">
        <f t="shared" si="0"/>
        <v>1226.2</v>
      </c>
      <c r="E37" s="29">
        <f t="shared" si="1"/>
        <v>17.2</v>
      </c>
      <c r="F37" s="40">
        <f>AVERAGE(DL37:FJ37)</f>
        <v>5</v>
      </c>
      <c r="G37" s="31">
        <f t="shared" si="2"/>
        <v>2260</v>
      </c>
      <c r="H37" s="30">
        <f t="shared" si="3"/>
        <v>408</v>
      </c>
      <c r="I37" s="38">
        <f t="shared" si="4"/>
        <v>6131</v>
      </c>
      <c r="J37" s="29">
        <f t="shared" si="5"/>
        <v>86</v>
      </c>
      <c r="K37" s="40">
        <f>SUM(DL37:FJ37)</f>
        <v>25</v>
      </c>
      <c r="L37" s="9">
        <f t="shared" si="6"/>
        <v>5</v>
      </c>
      <c r="N37">
        <v>1061</v>
      </c>
      <c r="O37">
        <v>408</v>
      </c>
      <c r="P37">
        <v>1032</v>
      </c>
      <c r="R37">
        <v>2260</v>
      </c>
      <c r="T37">
        <v>1370</v>
      </c>
      <c r="BM37">
        <v>17</v>
      </c>
      <c r="BN37">
        <v>14</v>
      </c>
      <c r="BO37">
        <v>12</v>
      </c>
      <c r="BQ37">
        <v>25</v>
      </c>
      <c r="BS37">
        <v>18</v>
      </c>
      <c r="DL37">
        <v>6</v>
      </c>
      <c r="DM37">
        <v>9</v>
      </c>
      <c r="DN37">
        <v>4</v>
      </c>
      <c r="DP37">
        <v>2</v>
      </c>
      <c r="DR37">
        <v>4</v>
      </c>
    </row>
    <row r="38" spans="1:148" ht="24.75" customHeight="1">
      <c r="A38" s="34">
        <v>35</v>
      </c>
      <c r="B38" s="7" t="s">
        <v>83</v>
      </c>
      <c r="C38" s="8" t="s">
        <v>18</v>
      </c>
      <c r="D38" s="38">
        <f t="shared" si="0"/>
        <v>1336.1363636363637</v>
      </c>
      <c r="E38" s="29">
        <f t="shared" si="1"/>
        <v>14.954545454545455</v>
      </c>
      <c r="F38" s="40">
        <f>AVERAGE(DL38:FJ38)</f>
        <v>2.9545454545454546</v>
      </c>
      <c r="G38" s="31">
        <f t="shared" si="2"/>
        <v>2106</v>
      </c>
      <c r="H38" s="30">
        <f t="shared" si="3"/>
        <v>397</v>
      </c>
      <c r="I38" s="38">
        <f t="shared" si="4"/>
        <v>29395</v>
      </c>
      <c r="J38" s="29">
        <f t="shared" si="5"/>
        <v>329</v>
      </c>
      <c r="K38" s="40">
        <f>SUM(DL38:FJ38)</f>
        <v>65</v>
      </c>
      <c r="L38" s="9">
        <f t="shared" si="6"/>
        <v>22</v>
      </c>
      <c r="O38">
        <v>1782</v>
      </c>
      <c r="P38">
        <v>1132</v>
      </c>
      <c r="Q38">
        <v>1594</v>
      </c>
      <c r="R38">
        <v>898</v>
      </c>
      <c r="S38">
        <v>2106</v>
      </c>
      <c r="T38">
        <v>809</v>
      </c>
      <c r="U38">
        <v>1557</v>
      </c>
      <c r="W38">
        <v>732</v>
      </c>
      <c r="X38">
        <v>1608</v>
      </c>
      <c r="AA38">
        <v>1740</v>
      </c>
      <c r="AB38">
        <v>1257</v>
      </c>
      <c r="AC38">
        <v>397</v>
      </c>
      <c r="AE38">
        <v>1297</v>
      </c>
      <c r="AG38">
        <v>1104</v>
      </c>
      <c r="AH38">
        <v>1562</v>
      </c>
      <c r="AK38">
        <v>1496</v>
      </c>
      <c r="AL38">
        <v>575</v>
      </c>
      <c r="AN38">
        <v>1913</v>
      </c>
      <c r="AO38">
        <v>1735</v>
      </c>
      <c r="AQ38">
        <v>653</v>
      </c>
      <c r="AR38">
        <v>1747</v>
      </c>
      <c r="AT38">
        <v>1701</v>
      </c>
      <c r="BN38">
        <v>14</v>
      </c>
      <c r="BO38">
        <v>15</v>
      </c>
      <c r="BP38">
        <v>15</v>
      </c>
      <c r="BQ38">
        <v>10</v>
      </c>
      <c r="BR38">
        <v>21</v>
      </c>
      <c r="BS38">
        <v>11</v>
      </c>
      <c r="BT38">
        <v>19</v>
      </c>
      <c r="BV38">
        <v>10</v>
      </c>
      <c r="BW38">
        <v>16</v>
      </c>
      <c r="BZ38">
        <v>16</v>
      </c>
      <c r="CA38">
        <v>17</v>
      </c>
      <c r="CB38">
        <v>13</v>
      </c>
      <c r="CD38">
        <v>15</v>
      </c>
      <c r="CF38">
        <v>13</v>
      </c>
      <c r="CG38">
        <v>14</v>
      </c>
      <c r="CJ38">
        <v>14</v>
      </c>
      <c r="CK38">
        <v>13</v>
      </c>
      <c r="CM38">
        <v>20</v>
      </c>
      <c r="CN38">
        <v>17</v>
      </c>
      <c r="CP38">
        <v>13</v>
      </c>
      <c r="CQ38">
        <v>16</v>
      </c>
      <c r="CS38">
        <v>17</v>
      </c>
      <c r="DM38">
        <v>0</v>
      </c>
      <c r="DN38">
        <v>5</v>
      </c>
      <c r="DO38">
        <v>1</v>
      </c>
      <c r="DP38">
        <v>2</v>
      </c>
      <c r="DQ38">
        <v>1</v>
      </c>
      <c r="DR38">
        <v>5</v>
      </c>
      <c r="DS38">
        <v>3</v>
      </c>
      <c r="DU38">
        <v>4</v>
      </c>
      <c r="DV38">
        <v>1</v>
      </c>
      <c r="DY38">
        <v>1</v>
      </c>
      <c r="DZ38">
        <v>4</v>
      </c>
      <c r="EA38">
        <v>7</v>
      </c>
      <c r="EC38">
        <v>1</v>
      </c>
      <c r="EE38">
        <v>4</v>
      </c>
      <c r="EF38">
        <v>1</v>
      </c>
      <c r="EI38">
        <v>2</v>
      </c>
      <c r="EJ38">
        <v>5</v>
      </c>
      <c r="EL38">
        <v>3</v>
      </c>
      <c r="EM38">
        <v>3</v>
      </c>
      <c r="EO38">
        <v>7</v>
      </c>
      <c r="EP38">
        <v>3</v>
      </c>
      <c r="ER38">
        <v>2</v>
      </c>
    </row>
    <row r="39" spans="1:148" ht="24.75" customHeight="1">
      <c r="A39" s="34">
        <v>36</v>
      </c>
      <c r="B39" s="7" t="s">
        <v>84</v>
      </c>
      <c r="C39" s="8" t="s">
        <v>12</v>
      </c>
      <c r="D39" s="38">
        <f t="shared" si="0"/>
        <v>1329.0625</v>
      </c>
      <c r="E39" s="29">
        <f t="shared" si="1"/>
        <v>14.125</v>
      </c>
      <c r="F39" s="40">
        <f>AVERAGE(DL39:FJ39)</f>
        <v>3.1875</v>
      </c>
      <c r="G39" s="31">
        <f t="shared" si="2"/>
        <v>1943</v>
      </c>
      <c r="H39" s="30">
        <f t="shared" si="3"/>
        <v>48</v>
      </c>
      <c r="I39" s="38">
        <f t="shared" si="4"/>
        <v>21265</v>
      </c>
      <c r="J39" s="29">
        <f t="shared" si="5"/>
        <v>226</v>
      </c>
      <c r="K39" s="40">
        <f>SUM(DL39:FJ39)</f>
        <v>51</v>
      </c>
      <c r="L39" s="9">
        <f t="shared" si="6"/>
        <v>16</v>
      </c>
      <c r="N39">
        <v>1920</v>
      </c>
      <c r="P39">
        <v>1687</v>
      </c>
      <c r="R39">
        <v>1414</v>
      </c>
      <c r="S39">
        <v>869</v>
      </c>
      <c r="T39">
        <v>1600</v>
      </c>
      <c r="U39">
        <v>1123</v>
      </c>
      <c r="V39">
        <v>1344</v>
      </c>
      <c r="Y39">
        <v>1229</v>
      </c>
      <c r="AA39">
        <v>760</v>
      </c>
      <c r="AB39">
        <v>1453</v>
      </c>
      <c r="AE39">
        <v>1943</v>
      </c>
      <c r="AF39">
        <v>48</v>
      </c>
      <c r="AK39">
        <v>1092</v>
      </c>
      <c r="AQ39">
        <v>1528</v>
      </c>
      <c r="AS39">
        <v>1566</v>
      </c>
      <c r="AT39">
        <v>1689</v>
      </c>
      <c r="BM39">
        <v>16</v>
      </c>
      <c r="BO39">
        <v>17</v>
      </c>
      <c r="BQ39">
        <v>14</v>
      </c>
      <c r="BR39">
        <v>10</v>
      </c>
      <c r="BS39">
        <v>19</v>
      </c>
      <c r="BT39">
        <v>10</v>
      </c>
      <c r="BU39">
        <v>14</v>
      </c>
      <c r="BX39">
        <v>16</v>
      </c>
      <c r="BZ39">
        <v>7</v>
      </c>
      <c r="CA39">
        <v>14</v>
      </c>
      <c r="CD39">
        <v>21</v>
      </c>
      <c r="CE39">
        <v>10</v>
      </c>
      <c r="CJ39">
        <v>14</v>
      </c>
      <c r="CP39">
        <v>16</v>
      </c>
      <c r="CR39">
        <v>13</v>
      </c>
      <c r="CS39">
        <v>15</v>
      </c>
      <c r="DL39">
        <v>2</v>
      </c>
      <c r="DN39">
        <v>1</v>
      </c>
      <c r="DP39">
        <v>1</v>
      </c>
      <c r="DQ39">
        <v>4</v>
      </c>
      <c r="DR39">
        <v>6</v>
      </c>
      <c r="DS39">
        <v>2</v>
      </c>
      <c r="DT39">
        <v>2</v>
      </c>
      <c r="DW39">
        <v>3</v>
      </c>
      <c r="DY39">
        <v>1</v>
      </c>
      <c r="DZ39">
        <v>3</v>
      </c>
      <c r="EC39">
        <v>5</v>
      </c>
      <c r="ED39">
        <v>10</v>
      </c>
      <c r="EI39">
        <v>4</v>
      </c>
      <c r="EO39">
        <v>3</v>
      </c>
      <c r="EQ39">
        <v>1</v>
      </c>
      <c r="ER39">
        <v>3</v>
      </c>
    </row>
    <row r="40" spans="1:149" ht="24.75" customHeight="1">
      <c r="A40" s="34">
        <v>37</v>
      </c>
      <c r="B40" s="33" t="s">
        <v>85</v>
      </c>
      <c r="C40" s="8" t="s">
        <v>26</v>
      </c>
      <c r="D40" s="38">
        <f t="shared" si="0"/>
        <v>1148.4545454545455</v>
      </c>
      <c r="E40" s="29">
        <f t="shared" si="1"/>
        <v>11.454545454545455</v>
      </c>
      <c r="F40" s="40">
        <f>AVERAGE(DL40:FJ40)</f>
        <v>2.272727272727273</v>
      </c>
      <c r="G40" s="31">
        <f t="shared" si="2"/>
        <v>1882</v>
      </c>
      <c r="H40" s="30">
        <f t="shared" si="3"/>
        <v>539</v>
      </c>
      <c r="I40" s="38">
        <f t="shared" si="4"/>
        <v>25266</v>
      </c>
      <c r="J40" s="29">
        <f t="shared" si="5"/>
        <v>252</v>
      </c>
      <c r="K40" s="40">
        <f>SUM(DL40:FJ40)</f>
        <v>50</v>
      </c>
      <c r="L40" s="9">
        <f t="shared" si="6"/>
        <v>22</v>
      </c>
      <c r="O40">
        <v>845</v>
      </c>
      <c r="R40">
        <v>1218</v>
      </c>
      <c r="U40">
        <v>579</v>
      </c>
      <c r="V40">
        <v>1726</v>
      </c>
      <c r="W40">
        <v>1083</v>
      </c>
      <c r="X40">
        <v>1882</v>
      </c>
      <c r="Y40">
        <v>1059</v>
      </c>
      <c r="Z40">
        <v>904</v>
      </c>
      <c r="AB40">
        <v>750</v>
      </c>
      <c r="AC40">
        <v>820</v>
      </c>
      <c r="AD40">
        <v>996</v>
      </c>
      <c r="AH40">
        <v>1643</v>
      </c>
      <c r="AI40">
        <v>1650</v>
      </c>
      <c r="AJ40">
        <v>1570</v>
      </c>
      <c r="AK40">
        <v>1576</v>
      </c>
      <c r="AL40">
        <v>539</v>
      </c>
      <c r="AO40">
        <v>753</v>
      </c>
      <c r="AP40">
        <v>1129</v>
      </c>
      <c r="AR40">
        <v>1364</v>
      </c>
      <c r="AS40">
        <v>961</v>
      </c>
      <c r="AT40">
        <v>931</v>
      </c>
      <c r="AU40">
        <v>1288</v>
      </c>
      <c r="BN40">
        <v>12</v>
      </c>
      <c r="BQ40">
        <v>11</v>
      </c>
      <c r="BT40">
        <v>7</v>
      </c>
      <c r="BU40">
        <v>16</v>
      </c>
      <c r="BV40">
        <v>13</v>
      </c>
      <c r="BW40">
        <v>15</v>
      </c>
      <c r="BX40">
        <v>9</v>
      </c>
      <c r="BY40">
        <v>12</v>
      </c>
      <c r="CA40">
        <v>9</v>
      </c>
      <c r="CB40">
        <v>10</v>
      </c>
      <c r="CC40">
        <v>10</v>
      </c>
      <c r="CG40">
        <v>16</v>
      </c>
      <c r="CH40">
        <v>15</v>
      </c>
      <c r="CI40">
        <v>13</v>
      </c>
      <c r="CJ40">
        <v>12</v>
      </c>
      <c r="CK40">
        <v>8</v>
      </c>
      <c r="CN40">
        <v>9</v>
      </c>
      <c r="CO40">
        <v>9</v>
      </c>
      <c r="CQ40">
        <v>13</v>
      </c>
      <c r="CR40">
        <v>8</v>
      </c>
      <c r="CS40">
        <v>10</v>
      </c>
      <c r="CT40">
        <v>15</v>
      </c>
      <c r="DM40">
        <v>4</v>
      </c>
      <c r="DP40">
        <v>1</v>
      </c>
      <c r="DS40">
        <v>2</v>
      </c>
      <c r="DT40">
        <v>1</v>
      </c>
      <c r="DU40">
        <v>3</v>
      </c>
      <c r="DV40">
        <v>0</v>
      </c>
      <c r="DW40">
        <v>1</v>
      </c>
      <c r="DX40">
        <v>5</v>
      </c>
      <c r="DZ40">
        <v>3</v>
      </c>
      <c r="EA40">
        <v>5</v>
      </c>
      <c r="EB40">
        <v>2</v>
      </c>
      <c r="EF40">
        <v>0</v>
      </c>
      <c r="EG40">
        <v>2</v>
      </c>
      <c r="EH40">
        <v>3</v>
      </c>
      <c r="EI40">
        <v>0</v>
      </c>
      <c r="EJ40">
        <v>2</v>
      </c>
      <c r="EM40">
        <v>4</v>
      </c>
      <c r="EN40">
        <v>1</v>
      </c>
      <c r="EP40">
        <v>3</v>
      </c>
      <c r="EQ40">
        <v>2</v>
      </c>
      <c r="ER40">
        <v>4</v>
      </c>
      <c r="ES40">
        <v>2</v>
      </c>
    </row>
    <row r="41" spans="1:149" ht="24.75" customHeight="1">
      <c r="A41" s="34">
        <v>38</v>
      </c>
      <c r="B41" s="7" t="s">
        <v>86</v>
      </c>
      <c r="C41" s="8" t="s">
        <v>17</v>
      </c>
      <c r="D41" s="38">
        <f t="shared" si="0"/>
        <v>1388.5882352941176</v>
      </c>
      <c r="E41" s="29">
        <f t="shared" si="1"/>
        <v>17.235294117647058</v>
      </c>
      <c r="F41" s="40">
        <f>AVERAGE(DL41:FJ41)</f>
        <v>4.294117647058823</v>
      </c>
      <c r="G41" s="31">
        <f t="shared" si="2"/>
        <v>2081</v>
      </c>
      <c r="H41" s="30">
        <f t="shared" si="3"/>
        <v>-124</v>
      </c>
      <c r="I41" s="38">
        <f t="shared" si="4"/>
        <v>47212</v>
      </c>
      <c r="J41" s="29">
        <f t="shared" si="5"/>
        <v>586</v>
      </c>
      <c r="K41" s="40">
        <f>SUM(DL41:FJ41)</f>
        <v>146</v>
      </c>
      <c r="L41" s="9">
        <f t="shared" si="6"/>
        <v>34</v>
      </c>
      <c r="N41">
        <v>937</v>
      </c>
      <c r="O41">
        <v>1145</v>
      </c>
      <c r="P41">
        <v>755</v>
      </c>
      <c r="Q41">
        <v>1806</v>
      </c>
      <c r="R41">
        <v>1373</v>
      </c>
      <c r="S41">
        <v>1677</v>
      </c>
      <c r="T41">
        <v>1221</v>
      </c>
      <c r="U41">
        <v>2022</v>
      </c>
      <c r="V41">
        <v>1529</v>
      </c>
      <c r="W41">
        <v>912</v>
      </c>
      <c r="X41">
        <v>1407</v>
      </c>
      <c r="Y41">
        <v>2077</v>
      </c>
      <c r="Z41">
        <v>1934</v>
      </c>
      <c r="AA41">
        <v>1798</v>
      </c>
      <c r="AB41">
        <v>1987</v>
      </c>
      <c r="AC41">
        <v>2081</v>
      </c>
      <c r="AD41">
        <v>2042</v>
      </c>
      <c r="AE41">
        <v>1754</v>
      </c>
      <c r="AF41">
        <v>889</v>
      </c>
      <c r="AG41">
        <v>1180</v>
      </c>
      <c r="AH41">
        <v>1116</v>
      </c>
      <c r="AI41">
        <v>1439</v>
      </c>
      <c r="AJ41">
        <v>1574</v>
      </c>
      <c r="AK41">
        <v>1575</v>
      </c>
      <c r="AL41">
        <v>1337</v>
      </c>
      <c r="AM41">
        <v>1761</v>
      </c>
      <c r="AN41">
        <v>1576</v>
      </c>
      <c r="AO41">
        <v>-124</v>
      </c>
      <c r="AP41">
        <v>1760</v>
      </c>
      <c r="AQ41">
        <v>1802</v>
      </c>
      <c r="AR41">
        <v>358</v>
      </c>
      <c r="AS41">
        <v>1368</v>
      </c>
      <c r="AT41">
        <v>-108</v>
      </c>
      <c r="AU41">
        <v>1252</v>
      </c>
      <c r="BM41">
        <v>15</v>
      </c>
      <c r="BN41">
        <v>13</v>
      </c>
      <c r="BO41">
        <v>19</v>
      </c>
      <c r="BP41">
        <v>21</v>
      </c>
      <c r="BQ41">
        <v>20</v>
      </c>
      <c r="BR41">
        <v>17</v>
      </c>
      <c r="BS41">
        <v>14</v>
      </c>
      <c r="BT41">
        <v>20</v>
      </c>
      <c r="BU41">
        <v>18</v>
      </c>
      <c r="BV41">
        <v>13</v>
      </c>
      <c r="BW41">
        <v>17</v>
      </c>
      <c r="BX41">
        <v>21</v>
      </c>
      <c r="BY41">
        <v>20</v>
      </c>
      <c r="BZ41">
        <v>21</v>
      </c>
      <c r="CA41">
        <v>19</v>
      </c>
      <c r="CB41">
        <v>18</v>
      </c>
      <c r="CC41">
        <v>21</v>
      </c>
      <c r="CD41">
        <v>20</v>
      </c>
      <c r="CE41">
        <v>16</v>
      </c>
      <c r="CF41">
        <v>18</v>
      </c>
      <c r="CG41">
        <v>14</v>
      </c>
      <c r="CH41">
        <v>17</v>
      </c>
      <c r="CI41">
        <v>17</v>
      </c>
      <c r="CJ41">
        <v>20</v>
      </c>
      <c r="CK41">
        <v>17</v>
      </c>
      <c r="CL41">
        <v>15</v>
      </c>
      <c r="CM41">
        <v>14</v>
      </c>
      <c r="CN41">
        <v>9</v>
      </c>
      <c r="CO41">
        <v>21</v>
      </c>
      <c r="CP41">
        <v>16</v>
      </c>
      <c r="CQ41">
        <v>15</v>
      </c>
      <c r="CR41">
        <v>21</v>
      </c>
      <c r="CS41">
        <v>13</v>
      </c>
      <c r="CT41">
        <v>16</v>
      </c>
      <c r="DL41">
        <v>7</v>
      </c>
      <c r="DM41">
        <v>6</v>
      </c>
      <c r="DN41">
        <v>9</v>
      </c>
      <c r="DO41">
        <v>4</v>
      </c>
      <c r="DP41">
        <v>4</v>
      </c>
      <c r="DQ41">
        <v>3</v>
      </c>
      <c r="DR41">
        <v>2</v>
      </c>
      <c r="DS41">
        <v>2</v>
      </c>
      <c r="DT41">
        <v>3</v>
      </c>
      <c r="DU41">
        <v>3</v>
      </c>
      <c r="DV41">
        <v>4</v>
      </c>
      <c r="DW41">
        <v>2</v>
      </c>
      <c r="DX41">
        <v>4</v>
      </c>
      <c r="DY41">
        <v>2</v>
      </c>
      <c r="DZ41">
        <v>1</v>
      </c>
      <c r="EA41">
        <v>2</v>
      </c>
      <c r="EB41">
        <v>3</v>
      </c>
      <c r="EC41">
        <v>4</v>
      </c>
      <c r="ED41">
        <v>8</v>
      </c>
      <c r="EE41">
        <v>6</v>
      </c>
      <c r="EF41">
        <v>5</v>
      </c>
      <c r="EG41">
        <v>4</v>
      </c>
      <c r="EH41">
        <v>3</v>
      </c>
      <c r="EI41">
        <v>3</v>
      </c>
      <c r="EJ41">
        <v>2</v>
      </c>
      <c r="EK41">
        <v>2</v>
      </c>
      <c r="EL41">
        <v>0</v>
      </c>
      <c r="EM41">
        <v>8</v>
      </c>
      <c r="EN41">
        <v>5</v>
      </c>
      <c r="EO41">
        <v>0</v>
      </c>
      <c r="EP41">
        <v>9</v>
      </c>
      <c r="EQ41">
        <v>8</v>
      </c>
      <c r="ER41">
        <v>13</v>
      </c>
      <c r="ES41">
        <v>5</v>
      </c>
    </row>
    <row r="42" spans="1:146" ht="24.75" customHeight="1">
      <c r="A42" s="34">
        <v>39</v>
      </c>
      <c r="B42" s="7" t="s">
        <v>87</v>
      </c>
      <c r="C42" s="8" t="s">
        <v>21</v>
      </c>
      <c r="D42" s="38">
        <f t="shared" si="0"/>
        <v>1011.05</v>
      </c>
      <c r="E42" s="29">
        <f t="shared" si="1"/>
        <v>10.35</v>
      </c>
      <c r="F42" s="40">
        <f>AVERAGE(DL42:FJ42)</f>
        <v>2.9</v>
      </c>
      <c r="G42" s="31">
        <f t="shared" si="2"/>
        <v>1936</v>
      </c>
      <c r="H42" s="30">
        <f t="shared" si="3"/>
        <v>370</v>
      </c>
      <c r="I42" s="38">
        <f t="shared" si="4"/>
        <v>20221</v>
      </c>
      <c r="J42" s="29">
        <f t="shared" si="5"/>
        <v>207</v>
      </c>
      <c r="K42" s="40">
        <f>SUM(DL42:FJ42)</f>
        <v>58</v>
      </c>
      <c r="L42" s="9">
        <f t="shared" si="6"/>
        <v>20</v>
      </c>
      <c r="N42">
        <v>1090</v>
      </c>
      <c r="P42">
        <v>1102</v>
      </c>
      <c r="Q42">
        <v>1578</v>
      </c>
      <c r="R42">
        <v>1260</v>
      </c>
      <c r="S42">
        <v>1421</v>
      </c>
      <c r="T42">
        <v>370</v>
      </c>
      <c r="U42">
        <v>1347</v>
      </c>
      <c r="W42">
        <v>503</v>
      </c>
      <c r="X42">
        <v>664</v>
      </c>
      <c r="Y42">
        <v>691</v>
      </c>
      <c r="Z42">
        <v>1008</v>
      </c>
      <c r="AA42">
        <v>1316</v>
      </c>
      <c r="AB42">
        <v>1143</v>
      </c>
      <c r="AC42">
        <v>1202</v>
      </c>
      <c r="AG42">
        <v>448</v>
      </c>
      <c r="AI42">
        <v>693</v>
      </c>
      <c r="AK42">
        <v>1936</v>
      </c>
      <c r="AM42">
        <v>1044</v>
      </c>
      <c r="AP42">
        <v>415</v>
      </c>
      <c r="AR42">
        <v>990</v>
      </c>
      <c r="BM42">
        <v>8</v>
      </c>
      <c r="BO42">
        <v>10</v>
      </c>
      <c r="BP42">
        <v>13</v>
      </c>
      <c r="BQ42">
        <v>9</v>
      </c>
      <c r="BR42">
        <v>14</v>
      </c>
      <c r="BS42">
        <v>10</v>
      </c>
      <c r="BT42">
        <v>13</v>
      </c>
      <c r="BV42">
        <v>6</v>
      </c>
      <c r="BW42">
        <v>9</v>
      </c>
      <c r="BX42">
        <v>12</v>
      </c>
      <c r="BY42">
        <v>11</v>
      </c>
      <c r="BZ42">
        <v>9</v>
      </c>
      <c r="CA42">
        <v>12</v>
      </c>
      <c r="CB42">
        <v>10</v>
      </c>
      <c r="CF42">
        <v>8</v>
      </c>
      <c r="CH42">
        <v>8</v>
      </c>
      <c r="CJ42">
        <v>18</v>
      </c>
      <c r="CL42">
        <v>9</v>
      </c>
      <c r="CO42">
        <v>9</v>
      </c>
      <c r="CQ42">
        <v>9</v>
      </c>
      <c r="DL42">
        <v>1</v>
      </c>
      <c r="DN42">
        <v>2</v>
      </c>
      <c r="DO42">
        <v>1</v>
      </c>
      <c r="DP42">
        <v>3</v>
      </c>
      <c r="DQ42">
        <v>1</v>
      </c>
      <c r="DR42">
        <v>6</v>
      </c>
      <c r="DS42">
        <v>3</v>
      </c>
      <c r="DU42">
        <v>6</v>
      </c>
      <c r="DV42">
        <v>4</v>
      </c>
      <c r="DW42">
        <v>6</v>
      </c>
      <c r="DX42">
        <v>1</v>
      </c>
      <c r="DY42">
        <v>1</v>
      </c>
      <c r="DZ42">
        <v>2</v>
      </c>
      <c r="EA42">
        <v>1</v>
      </c>
      <c r="EE42">
        <v>6</v>
      </c>
      <c r="EG42">
        <v>3</v>
      </c>
      <c r="EI42">
        <v>2</v>
      </c>
      <c r="EK42">
        <v>2</v>
      </c>
      <c r="EN42">
        <v>5</v>
      </c>
      <c r="EP42">
        <v>2</v>
      </c>
    </row>
    <row r="43" spans="1:145" ht="24.75" customHeight="1">
      <c r="A43" s="34">
        <v>40</v>
      </c>
      <c r="B43" s="7" t="s">
        <v>88</v>
      </c>
      <c r="C43" s="8" t="s">
        <v>20</v>
      </c>
      <c r="D43" s="38">
        <f t="shared" si="0"/>
        <v>1026.3</v>
      </c>
      <c r="E43" s="29">
        <f t="shared" si="1"/>
        <v>9.8</v>
      </c>
      <c r="F43" s="40">
        <f>AVERAGE(DL43:FJ43)</f>
        <v>2.2</v>
      </c>
      <c r="G43" s="31">
        <f t="shared" si="2"/>
        <v>1474</v>
      </c>
      <c r="H43" s="30">
        <f t="shared" si="3"/>
        <v>286</v>
      </c>
      <c r="I43" s="38">
        <f t="shared" si="4"/>
        <v>10263</v>
      </c>
      <c r="J43" s="29">
        <f t="shared" si="5"/>
        <v>98</v>
      </c>
      <c r="K43" s="40">
        <f>SUM(DL43:FJ43)</f>
        <v>22</v>
      </c>
      <c r="L43" s="9">
        <f t="shared" si="6"/>
        <v>10</v>
      </c>
      <c r="O43">
        <v>1232</v>
      </c>
      <c r="P43">
        <v>286</v>
      </c>
      <c r="R43">
        <v>843</v>
      </c>
      <c r="T43">
        <v>1445</v>
      </c>
      <c r="W43">
        <v>1474</v>
      </c>
      <c r="X43">
        <v>649</v>
      </c>
      <c r="AE43">
        <v>1260</v>
      </c>
      <c r="AK43">
        <v>517</v>
      </c>
      <c r="AN43">
        <v>1277</v>
      </c>
      <c r="AQ43">
        <v>1280</v>
      </c>
      <c r="BN43">
        <v>11</v>
      </c>
      <c r="BO43">
        <v>6</v>
      </c>
      <c r="BQ43">
        <v>11</v>
      </c>
      <c r="BS43">
        <v>12</v>
      </c>
      <c r="BV43">
        <v>10</v>
      </c>
      <c r="BW43">
        <v>11</v>
      </c>
      <c r="CD43">
        <v>10</v>
      </c>
      <c r="CJ43">
        <v>5</v>
      </c>
      <c r="CM43">
        <v>9</v>
      </c>
      <c r="CP43">
        <v>13</v>
      </c>
      <c r="DM43">
        <v>1</v>
      </c>
      <c r="DN43">
        <v>6</v>
      </c>
      <c r="DP43">
        <v>4</v>
      </c>
      <c r="DR43">
        <v>0</v>
      </c>
      <c r="DU43">
        <v>0</v>
      </c>
      <c r="DV43">
        <v>5</v>
      </c>
      <c r="EC43">
        <v>2</v>
      </c>
      <c r="EI43">
        <v>3</v>
      </c>
      <c r="EL43">
        <v>0</v>
      </c>
      <c r="EO43">
        <v>1</v>
      </c>
    </row>
    <row r="44" spans="1:149" ht="24.75" customHeight="1">
      <c r="A44" s="34">
        <v>41</v>
      </c>
      <c r="B44" s="7" t="s">
        <v>89</v>
      </c>
      <c r="C44" s="8" t="s">
        <v>22</v>
      </c>
      <c r="D44" s="38">
        <f t="shared" si="0"/>
        <v>1245.5925925925926</v>
      </c>
      <c r="E44" s="29">
        <f t="shared" si="1"/>
        <v>12.925925925925926</v>
      </c>
      <c r="F44" s="40">
        <f>AVERAGE(DL44:FJ44)</f>
        <v>2.5925925925925926</v>
      </c>
      <c r="G44" s="31">
        <f t="shared" si="2"/>
        <v>1977</v>
      </c>
      <c r="H44" s="30">
        <f t="shared" si="3"/>
        <v>469</v>
      </c>
      <c r="I44" s="38">
        <f t="shared" si="4"/>
        <v>33631</v>
      </c>
      <c r="J44" s="29">
        <f t="shared" si="5"/>
        <v>349</v>
      </c>
      <c r="K44" s="40">
        <f>SUM(DL44:FJ44)</f>
        <v>70</v>
      </c>
      <c r="L44" s="9">
        <f t="shared" si="6"/>
        <v>27</v>
      </c>
      <c r="N44">
        <v>1143</v>
      </c>
      <c r="O44">
        <v>1536</v>
      </c>
      <c r="P44">
        <v>1591</v>
      </c>
      <c r="Q44">
        <v>1231</v>
      </c>
      <c r="R44">
        <v>606</v>
      </c>
      <c r="S44">
        <v>1214</v>
      </c>
      <c r="U44">
        <v>1189</v>
      </c>
      <c r="V44">
        <v>1687</v>
      </c>
      <c r="W44">
        <v>885</v>
      </c>
      <c r="X44">
        <v>469</v>
      </c>
      <c r="Y44">
        <v>1654</v>
      </c>
      <c r="Z44">
        <v>1007</v>
      </c>
      <c r="AB44">
        <v>1031</v>
      </c>
      <c r="AC44">
        <v>1465</v>
      </c>
      <c r="AG44">
        <v>933</v>
      </c>
      <c r="AH44">
        <v>1977</v>
      </c>
      <c r="AI44">
        <v>1484</v>
      </c>
      <c r="AJ44">
        <v>1196</v>
      </c>
      <c r="AK44">
        <v>1242</v>
      </c>
      <c r="AM44">
        <v>568</v>
      </c>
      <c r="AN44">
        <v>1332</v>
      </c>
      <c r="AO44">
        <v>871</v>
      </c>
      <c r="AQ44">
        <v>1417</v>
      </c>
      <c r="AR44">
        <v>1609</v>
      </c>
      <c r="AS44">
        <v>1477</v>
      </c>
      <c r="AT44">
        <v>1181</v>
      </c>
      <c r="AU44">
        <v>1636</v>
      </c>
      <c r="BM44">
        <v>9</v>
      </c>
      <c r="BN44">
        <v>15</v>
      </c>
      <c r="BO44">
        <v>13</v>
      </c>
      <c r="BP44">
        <v>13</v>
      </c>
      <c r="BQ44">
        <v>5</v>
      </c>
      <c r="BR44">
        <v>11</v>
      </c>
      <c r="BT44">
        <v>13</v>
      </c>
      <c r="BU44">
        <v>16</v>
      </c>
      <c r="BV44">
        <v>11</v>
      </c>
      <c r="BW44">
        <v>7</v>
      </c>
      <c r="BX44">
        <v>19</v>
      </c>
      <c r="BY44">
        <v>12</v>
      </c>
      <c r="CA44">
        <v>9</v>
      </c>
      <c r="CB44">
        <v>12</v>
      </c>
      <c r="CF44">
        <v>12</v>
      </c>
      <c r="CG44">
        <v>21</v>
      </c>
      <c r="CH44">
        <v>15</v>
      </c>
      <c r="CI44">
        <v>14</v>
      </c>
      <c r="CJ44">
        <v>14</v>
      </c>
      <c r="CL44">
        <v>9</v>
      </c>
      <c r="CM44">
        <v>12</v>
      </c>
      <c r="CN44">
        <v>11</v>
      </c>
      <c r="CP44">
        <v>14</v>
      </c>
      <c r="CQ44">
        <v>16</v>
      </c>
      <c r="CR44">
        <v>16</v>
      </c>
      <c r="CS44">
        <v>14</v>
      </c>
      <c r="CT44">
        <v>16</v>
      </c>
      <c r="DL44">
        <v>0</v>
      </c>
      <c r="DM44">
        <v>3</v>
      </c>
      <c r="DN44">
        <v>0</v>
      </c>
      <c r="DO44">
        <v>2</v>
      </c>
      <c r="DP44">
        <v>2</v>
      </c>
      <c r="DQ44">
        <v>0</v>
      </c>
      <c r="DS44">
        <v>2</v>
      </c>
      <c r="DT44">
        <v>0</v>
      </c>
      <c r="DU44">
        <v>6</v>
      </c>
      <c r="DV44">
        <v>6</v>
      </c>
      <c r="DW44">
        <v>2</v>
      </c>
      <c r="DX44">
        <v>5</v>
      </c>
      <c r="DZ44">
        <v>2</v>
      </c>
      <c r="EA44">
        <v>2</v>
      </c>
      <c r="EE44">
        <v>5</v>
      </c>
      <c r="EF44">
        <v>3</v>
      </c>
      <c r="EG44">
        <v>3</v>
      </c>
      <c r="EH44">
        <v>3</v>
      </c>
      <c r="EI44">
        <v>2</v>
      </c>
      <c r="EK44">
        <v>5</v>
      </c>
      <c r="EL44">
        <v>1</v>
      </c>
      <c r="EM44">
        <v>6</v>
      </c>
      <c r="EO44">
        <v>2</v>
      </c>
      <c r="EP44">
        <v>2</v>
      </c>
      <c r="EQ44">
        <v>2</v>
      </c>
      <c r="ER44">
        <v>2</v>
      </c>
      <c r="ES44">
        <v>2</v>
      </c>
    </row>
    <row r="45" spans="1:149" ht="24.75" customHeight="1">
      <c r="A45" s="34">
        <v>42</v>
      </c>
      <c r="B45" s="7" t="s">
        <v>90</v>
      </c>
      <c r="C45" s="8" t="s">
        <v>23</v>
      </c>
      <c r="D45" s="38">
        <f>AVERAGE(N45:BK45)</f>
        <v>1475.9666666666667</v>
      </c>
      <c r="E45" s="29">
        <f>AVERAGE(BM45:DK45)</f>
        <v>15.6</v>
      </c>
      <c r="F45" s="40">
        <f>AVERAGE(DL45:FJ45)</f>
        <v>2.6666666666666665</v>
      </c>
      <c r="G45" s="31">
        <f>MAX(N45:BK45)</f>
        <v>2331</v>
      </c>
      <c r="H45" s="30">
        <f>MIN(N45:BK45)</f>
        <v>848</v>
      </c>
      <c r="I45" s="38">
        <f>SUM(N45:BK45)</f>
        <v>44279</v>
      </c>
      <c r="J45" s="29">
        <f>SUM(BM45:DK45)</f>
        <v>468</v>
      </c>
      <c r="K45" s="40">
        <f>SUM(DL45:FJ45)</f>
        <v>80</v>
      </c>
      <c r="L45" s="9">
        <f>COUNT(N45:BK45)</f>
        <v>30</v>
      </c>
      <c r="P45">
        <v>1120</v>
      </c>
      <c r="Q45">
        <v>1707</v>
      </c>
      <c r="R45">
        <v>2084</v>
      </c>
      <c r="S45">
        <v>1287</v>
      </c>
      <c r="T45">
        <v>1885</v>
      </c>
      <c r="U45">
        <v>2331</v>
      </c>
      <c r="V45">
        <v>2221</v>
      </c>
      <c r="W45">
        <v>1463</v>
      </c>
      <c r="X45">
        <v>1714</v>
      </c>
      <c r="Y45">
        <v>848</v>
      </c>
      <c r="Z45">
        <v>1013</v>
      </c>
      <c r="AA45">
        <v>894</v>
      </c>
      <c r="AB45">
        <v>1805</v>
      </c>
      <c r="AC45">
        <v>1511</v>
      </c>
      <c r="AE45">
        <v>1281</v>
      </c>
      <c r="AF45">
        <v>1551</v>
      </c>
      <c r="AG45">
        <v>870</v>
      </c>
      <c r="AH45">
        <v>1604</v>
      </c>
      <c r="AI45">
        <v>1968</v>
      </c>
      <c r="AJ45">
        <v>1156</v>
      </c>
      <c r="AK45">
        <v>1142</v>
      </c>
      <c r="AL45">
        <v>1188</v>
      </c>
      <c r="AM45">
        <v>1406</v>
      </c>
      <c r="AN45">
        <v>1425</v>
      </c>
      <c r="AO45">
        <v>2200</v>
      </c>
      <c r="AQ45">
        <v>1368</v>
      </c>
      <c r="AR45">
        <v>1398</v>
      </c>
      <c r="AS45">
        <v>1317</v>
      </c>
      <c r="AT45">
        <v>889</v>
      </c>
      <c r="AU45">
        <v>1633</v>
      </c>
      <c r="BO45">
        <v>14</v>
      </c>
      <c r="BP45">
        <v>18</v>
      </c>
      <c r="BQ45">
        <v>22</v>
      </c>
      <c r="BR45">
        <v>14</v>
      </c>
      <c r="BS45">
        <v>15</v>
      </c>
      <c r="BT45">
        <v>20</v>
      </c>
      <c r="BU45">
        <v>22</v>
      </c>
      <c r="BV45">
        <v>17</v>
      </c>
      <c r="BW45">
        <v>18</v>
      </c>
      <c r="BX45">
        <v>9</v>
      </c>
      <c r="BY45">
        <v>8</v>
      </c>
      <c r="BZ45">
        <v>12</v>
      </c>
      <c r="CA45">
        <v>17</v>
      </c>
      <c r="CB45">
        <v>15</v>
      </c>
      <c r="CD45">
        <v>15</v>
      </c>
      <c r="CE45">
        <v>13</v>
      </c>
      <c r="CF45">
        <v>12</v>
      </c>
      <c r="CG45">
        <v>15</v>
      </c>
      <c r="CH45">
        <v>19</v>
      </c>
      <c r="CI45">
        <v>17</v>
      </c>
      <c r="CJ45">
        <v>13</v>
      </c>
      <c r="CK45">
        <v>16</v>
      </c>
      <c r="CL45">
        <v>18</v>
      </c>
      <c r="CM45">
        <v>17</v>
      </c>
      <c r="CN45">
        <v>22</v>
      </c>
      <c r="CP45">
        <v>15</v>
      </c>
      <c r="CQ45">
        <v>14</v>
      </c>
      <c r="CR45">
        <v>14</v>
      </c>
      <c r="CS45">
        <v>10</v>
      </c>
      <c r="CT45">
        <v>17</v>
      </c>
      <c r="DN45">
        <v>4</v>
      </c>
      <c r="DO45">
        <v>2</v>
      </c>
      <c r="DP45">
        <v>2</v>
      </c>
      <c r="DQ45">
        <v>2</v>
      </c>
      <c r="DR45">
        <v>4</v>
      </c>
      <c r="DS45">
        <v>0</v>
      </c>
      <c r="DT45">
        <v>1</v>
      </c>
      <c r="DU45">
        <v>2</v>
      </c>
      <c r="DV45">
        <v>3</v>
      </c>
      <c r="DW45">
        <v>2</v>
      </c>
      <c r="DX45">
        <v>1</v>
      </c>
      <c r="DY45">
        <v>4</v>
      </c>
      <c r="DZ45">
        <v>1</v>
      </c>
      <c r="EA45">
        <v>3</v>
      </c>
      <c r="EC45">
        <v>4</v>
      </c>
      <c r="ED45">
        <v>1</v>
      </c>
      <c r="EE45">
        <v>5</v>
      </c>
      <c r="EF45">
        <v>3</v>
      </c>
      <c r="EG45">
        <v>1</v>
      </c>
      <c r="EH45">
        <v>5</v>
      </c>
      <c r="EI45">
        <v>2</v>
      </c>
      <c r="EJ45">
        <v>4</v>
      </c>
      <c r="EK45">
        <v>6</v>
      </c>
      <c r="EL45">
        <v>4</v>
      </c>
      <c r="EM45">
        <v>1</v>
      </c>
      <c r="EO45">
        <v>2</v>
      </c>
      <c r="EP45">
        <v>2</v>
      </c>
      <c r="EQ45">
        <v>2</v>
      </c>
      <c r="ER45">
        <v>5</v>
      </c>
      <c r="ES45">
        <v>2</v>
      </c>
    </row>
    <row r="46" spans="1:148" ht="24.75" customHeight="1">
      <c r="A46" s="34">
        <v>43</v>
      </c>
      <c r="B46" s="33" t="s">
        <v>91</v>
      </c>
      <c r="C46" s="8" t="s">
        <v>63</v>
      </c>
      <c r="D46" s="38">
        <f t="shared" si="0"/>
        <v>1020.36</v>
      </c>
      <c r="E46" s="29">
        <f t="shared" si="1"/>
        <v>11.16</v>
      </c>
      <c r="F46" s="40">
        <f>AVERAGE(DL46:FJ46)</f>
        <v>2.92</v>
      </c>
      <c r="G46" s="31">
        <f t="shared" si="2"/>
        <v>1682</v>
      </c>
      <c r="H46" s="30">
        <f t="shared" si="3"/>
        <v>280</v>
      </c>
      <c r="I46" s="38">
        <f t="shared" si="4"/>
        <v>25509</v>
      </c>
      <c r="J46" s="29">
        <f t="shared" si="5"/>
        <v>279</v>
      </c>
      <c r="K46" s="40">
        <f>SUM(DL46:FJ46)</f>
        <v>73</v>
      </c>
      <c r="L46" s="9">
        <f t="shared" si="6"/>
        <v>25</v>
      </c>
      <c r="O46">
        <v>1058</v>
      </c>
      <c r="P46">
        <v>454</v>
      </c>
      <c r="Q46">
        <v>1415</v>
      </c>
      <c r="R46">
        <v>665</v>
      </c>
      <c r="S46">
        <v>416</v>
      </c>
      <c r="T46">
        <v>590</v>
      </c>
      <c r="V46">
        <v>1357</v>
      </c>
      <c r="W46">
        <v>1336</v>
      </c>
      <c r="X46">
        <v>1444</v>
      </c>
      <c r="AB46">
        <v>1682</v>
      </c>
      <c r="AC46">
        <v>1229</v>
      </c>
      <c r="AF46">
        <v>775</v>
      </c>
      <c r="AG46">
        <v>807</v>
      </c>
      <c r="AI46">
        <v>973</v>
      </c>
      <c r="AJ46">
        <v>1172</v>
      </c>
      <c r="AK46">
        <v>1266</v>
      </c>
      <c r="AL46">
        <v>998</v>
      </c>
      <c r="AM46">
        <v>1230</v>
      </c>
      <c r="AN46">
        <v>942</v>
      </c>
      <c r="AO46">
        <v>1023</v>
      </c>
      <c r="AP46">
        <v>1598</v>
      </c>
      <c r="AQ46">
        <v>358</v>
      </c>
      <c r="AR46">
        <v>280</v>
      </c>
      <c r="AS46">
        <v>1424</v>
      </c>
      <c r="AT46">
        <v>1017</v>
      </c>
      <c r="BN46">
        <v>11</v>
      </c>
      <c r="BO46">
        <v>11</v>
      </c>
      <c r="BP46">
        <v>8</v>
      </c>
      <c r="BQ46">
        <v>10</v>
      </c>
      <c r="BR46">
        <v>10</v>
      </c>
      <c r="BS46">
        <v>11</v>
      </c>
      <c r="BU46">
        <v>14</v>
      </c>
      <c r="BV46">
        <v>14</v>
      </c>
      <c r="BW46">
        <v>15</v>
      </c>
      <c r="CA46">
        <v>14</v>
      </c>
      <c r="CB46">
        <v>14</v>
      </c>
      <c r="CE46">
        <v>11</v>
      </c>
      <c r="CF46">
        <v>6</v>
      </c>
      <c r="CH46">
        <v>10</v>
      </c>
      <c r="CI46">
        <v>13</v>
      </c>
      <c r="CJ46">
        <v>11</v>
      </c>
      <c r="CK46">
        <v>9</v>
      </c>
      <c r="CL46">
        <v>13</v>
      </c>
      <c r="CM46">
        <v>8</v>
      </c>
      <c r="CN46">
        <v>12</v>
      </c>
      <c r="CO46">
        <v>15</v>
      </c>
      <c r="CP46">
        <v>7</v>
      </c>
      <c r="CQ46">
        <v>9</v>
      </c>
      <c r="CR46">
        <v>13</v>
      </c>
      <c r="CS46">
        <v>10</v>
      </c>
      <c r="DM46">
        <v>2</v>
      </c>
      <c r="DN46">
        <v>4</v>
      </c>
      <c r="DO46">
        <v>0</v>
      </c>
      <c r="DP46">
        <v>4</v>
      </c>
      <c r="DQ46">
        <v>5</v>
      </c>
      <c r="DR46">
        <v>6</v>
      </c>
      <c r="DT46">
        <v>2</v>
      </c>
      <c r="DU46">
        <v>4</v>
      </c>
      <c r="DV46">
        <v>3</v>
      </c>
      <c r="DZ46">
        <v>0</v>
      </c>
      <c r="EA46">
        <v>3</v>
      </c>
      <c r="ED46">
        <v>6</v>
      </c>
      <c r="EE46">
        <v>3</v>
      </c>
      <c r="EG46">
        <v>2</v>
      </c>
      <c r="EH46">
        <v>2</v>
      </c>
      <c r="EI46">
        <v>3</v>
      </c>
      <c r="EJ46">
        <v>0</v>
      </c>
      <c r="EK46">
        <v>2</v>
      </c>
      <c r="EL46">
        <v>3</v>
      </c>
      <c r="EM46">
        <v>4</v>
      </c>
      <c r="EN46">
        <v>1</v>
      </c>
      <c r="EO46">
        <v>4</v>
      </c>
      <c r="EP46">
        <v>7</v>
      </c>
      <c r="EQ46">
        <v>2</v>
      </c>
      <c r="ER46">
        <v>1</v>
      </c>
    </row>
    <row r="47" spans="1:148" ht="24.75" customHeight="1">
      <c r="A47" s="34">
        <v>44</v>
      </c>
      <c r="B47" s="53" t="s">
        <v>92</v>
      </c>
      <c r="C47" s="35" t="s">
        <v>62</v>
      </c>
      <c r="D47" s="38">
        <f t="shared" si="0"/>
        <v>989.5416666666666</v>
      </c>
      <c r="E47" s="29">
        <f t="shared" si="1"/>
        <v>13</v>
      </c>
      <c r="F47" s="40">
        <f>AVERAGE(DL47:FJ47)</f>
        <v>3.9583333333333335</v>
      </c>
      <c r="G47" s="31">
        <f t="shared" si="2"/>
        <v>1812</v>
      </c>
      <c r="H47" s="30">
        <f t="shared" si="3"/>
        <v>297</v>
      </c>
      <c r="I47" s="38">
        <f t="shared" si="4"/>
        <v>23749</v>
      </c>
      <c r="J47" s="29">
        <f t="shared" si="5"/>
        <v>312</v>
      </c>
      <c r="K47" s="40">
        <f>SUM(DL47:FJ47)</f>
        <v>95</v>
      </c>
      <c r="L47" s="9">
        <f t="shared" si="6"/>
        <v>24</v>
      </c>
      <c r="O47">
        <v>834</v>
      </c>
      <c r="Q47">
        <v>845</v>
      </c>
      <c r="R47">
        <v>1179</v>
      </c>
      <c r="S47">
        <v>1148</v>
      </c>
      <c r="T47">
        <v>1185</v>
      </c>
      <c r="V47">
        <v>650</v>
      </c>
      <c r="W47">
        <v>1063</v>
      </c>
      <c r="X47">
        <v>1812</v>
      </c>
      <c r="AB47">
        <v>1107</v>
      </c>
      <c r="AC47">
        <v>676</v>
      </c>
      <c r="AF47">
        <v>1447</v>
      </c>
      <c r="AG47">
        <v>1378</v>
      </c>
      <c r="AI47">
        <v>946</v>
      </c>
      <c r="AJ47">
        <v>932</v>
      </c>
      <c r="AK47">
        <v>716</v>
      </c>
      <c r="AL47">
        <v>382</v>
      </c>
      <c r="AM47">
        <v>531</v>
      </c>
      <c r="AN47">
        <v>297</v>
      </c>
      <c r="AO47">
        <v>819</v>
      </c>
      <c r="AP47">
        <v>1139</v>
      </c>
      <c r="AQ47">
        <v>1000</v>
      </c>
      <c r="AR47">
        <v>1248</v>
      </c>
      <c r="AS47">
        <v>1459</v>
      </c>
      <c r="AT47">
        <v>956</v>
      </c>
      <c r="BN47">
        <v>10</v>
      </c>
      <c r="BP47">
        <v>15</v>
      </c>
      <c r="BQ47">
        <v>12</v>
      </c>
      <c r="BR47">
        <v>15</v>
      </c>
      <c r="BS47">
        <v>12</v>
      </c>
      <c r="BU47">
        <v>10</v>
      </c>
      <c r="BV47">
        <v>17</v>
      </c>
      <c r="BW47">
        <v>19</v>
      </c>
      <c r="CA47">
        <v>15</v>
      </c>
      <c r="CB47">
        <v>12</v>
      </c>
      <c r="CE47">
        <v>24</v>
      </c>
      <c r="CF47">
        <v>13</v>
      </c>
      <c r="CH47">
        <v>10</v>
      </c>
      <c r="CI47">
        <v>13</v>
      </c>
      <c r="CJ47">
        <v>11</v>
      </c>
      <c r="CK47">
        <v>7</v>
      </c>
      <c r="CL47">
        <v>11</v>
      </c>
      <c r="CM47">
        <v>10</v>
      </c>
      <c r="CN47">
        <v>13</v>
      </c>
      <c r="CO47">
        <v>10</v>
      </c>
      <c r="CP47">
        <v>12</v>
      </c>
      <c r="CQ47">
        <v>16</v>
      </c>
      <c r="CR47">
        <v>15</v>
      </c>
      <c r="CS47">
        <v>10</v>
      </c>
      <c r="DM47">
        <v>3</v>
      </c>
      <c r="DO47">
        <v>7</v>
      </c>
      <c r="DP47">
        <v>4</v>
      </c>
      <c r="DQ47">
        <v>4</v>
      </c>
      <c r="DR47">
        <v>3</v>
      </c>
      <c r="DT47">
        <v>2</v>
      </c>
      <c r="DU47">
        <v>7</v>
      </c>
      <c r="DV47">
        <v>2</v>
      </c>
      <c r="DZ47">
        <v>3</v>
      </c>
      <c r="EA47">
        <v>4</v>
      </c>
      <c r="ED47">
        <v>4</v>
      </c>
      <c r="EE47">
        <v>0</v>
      </c>
      <c r="EG47">
        <v>2</v>
      </c>
      <c r="EH47">
        <v>5</v>
      </c>
      <c r="EI47">
        <v>5</v>
      </c>
      <c r="EJ47">
        <v>6</v>
      </c>
      <c r="EK47">
        <v>5</v>
      </c>
      <c r="EL47">
        <v>7</v>
      </c>
      <c r="EM47">
        <v>6</v>
      </c>
      <c r="EN47">
        <v>3</v>
      </c>
      <c r="EO47">
        <v>3</v>
      </c>
      <c r="EP47">
        <v>4</v>
      </c>
      <c r="EQ47">
        <v>4</v>
      </c>
      <c r="ER47">
        <v>2</v>
      </c>
    </row>
    <row r="48" spans="1:149" ht="24.75" customHeight="1">
      <c r="A48" s="34">
        <v>45</v>
      </c>
      <c r="B48" s="7" t="s">
        <v>93</v>
      </c>
      <c r="C48" s="8" t="s">
        <v>24</v>
      </c>
      <c r="D48" s="38">
        <f t="shared" si="0"/>
        <v>1230.59375</v>
      </c>
      <c r="E48" s="29">
        <f t="shared" si="1"/>
        <v>12.96875</v>
      </c>
      <c r="F48" s="40">
        <f>AVERAGE(DL48:FJ48)</f>
        <v>2.6875</v>
      </c>
      <c r="G48" s="31">
        <f t="shared" si="2"/>
        <v>2055</v>
      </c>
      <c r="H48" s="30">
        <f t="shared" si="3"/>
        <v>535</v>
      </c>
      <c r="I48" s="38">
        <f t="shared" si="4"/>
        <v>39379</v>
      </c>
      <c r="J48" s="29">
        <f t="shared" si="5"/>
        <v>415</v>
      </c>
      <c r="K48" s="40">
        <f>SUM(DL48:FJ48)</f>
        <v>86</v>
      </c>
      <c r="L48" s="9">
        <f t="shared" si="6"/>
        <v>32</v>
      </c>
      <c r="N48">
        <v>1486</v>
      </c>
      <c r="O48">
        <v>1500</v>
      </c>
      <c r="P48">
        <v>1337</v>
      </c>
      <c r="Q48">
        <v>942</v>
      </c>
      <c r="R48">
        <v>2055</v>
      </c>
      <c r="S48">
        <v>772</v>
      </c>
      <c r="T48">
        <v>1936</v>
      </c>
      <c r="U48">
        <v>960</v>
      </c>
      <c r="V48">
        <v>1784</v>
      </c>
      <c r="W48">
        <v>1787</v>
      </c>
      <c r="X48">
        <v>856</v>
      </c>
      <c r="Y48">
        <v>979</v>
      </c>
      <c r="Z48">
        <v>755</v>
      </c>
      <c r="AA48">
        <v>1632</v>
      </c>
      <c r="AB48">
        <v>900</v>
      </c>
      <c r="AD48">
        <v>1097</v>
      </c>
      <c r="AE48">
        <v>813</v>
      </c>
      <c r="AF48">
        <v>1090</v>
      </c>
      <c r="AG48">
        <v>1685</v>
      </c>
      <c r="AH48">
        <v>685</v>
      </c>
      <c r="AI48">
        <v>1249</v>
      </c>
      <c r="AK48">
        <v>1387</v>
      </c>
      <c r="AL48">
        <v>1438</v>
      </c>
      <c r="AM48">
        <v>887</v>
      </c>
      <c r="AN48">
        <v>1450</v>
      </c>
      <c r="AO48">
        <v>1019</v>
      </c>
      <c r="AP48">
        <v>535</v>
      </c>
      <c r="AQ48">
        <v>1367</v>
      </c>
      <c r="AR48">
        <v>1222</v>
      </c>
      <c r="AS48">
        <v>1315</v>
      </c>
      <c r="AT48">
        <v>1205</v>
      </c>
      <c r="AU48">
        <v>1254</v>
      </c>
      <c r="BM48">
        <v>13</v>
      </c>
      <c r="BN48">
        <v>12</v>
      </c>
      <c r="BO48">
        <v>13</v>
      </c>
      <c r="BP48">
        <v>10</v>
      </c>
      <c r="BQ48">
        <v>18</v>
      </c>
      <c r="BR48">
        <v>11</v>
      </c>
      <c r="BS48">
        <v>15</v>
      </c>
      <c r="BT48">
        <v>11</v>
      </c>
      <c r="BU48">
        <v>19</v>
      </c>
      <c r="BV48">
        <v>19</v>
      </c>
      <c r="BW48">
        <v>6</v>
      </c>
      <c r="BX48">
        <v>13</v>
      </c>
      <c r="BY48">
        <v>14</v>
      </c>
      <c r="BZ48">
        <v>16</v>
      </c>
      <c r="CA48">
        <v>14</v>
      </c>
      <c r="CC48">
        <v>12</v>
      </c>
      <c r="CD48">
        <v>16</v>
      </c>
      <c r="CE48">
        <v>7</v>
      </c>
      <c r="CF48">
        <v>15</v>
      </c>
      <c r="CG48">
        <v>5</v>
      </c>
      <c r="CH48">
        <v>13</v>
      </c>
      <c r="CJ48">
        <v>17</v>
      </c>
      <c r="CK48">
        <v>16</v>
      </c>
      <c r="CL48">
        <v>11</v>
      </c>
      <c r="CM48">
        <v>16</v>
      </c>
      <c r="CN48">
        <v>7</v>
      </c>
      <c r="CO48">
        <v>9</v>
      </c>
      <c r="CP48">
        <v>14</v>
      </c>
      <c r="CQ48">
        <v>14</v>
      </c>
      <c r="CR48">
        <v>14</v>
      </c>
      <c r="CS48">
        <v>14</v>
      </c>
      <c r="CT48">
        <v>11</v>
      </c>
      <c r="DL48">
        <v>1</v>
      </c>
      <c r="DM48">
        <v>2</v>
      </c>
      <c r="DN48">
        <v>3</v>
      </c>
      <c r="DO48">
        <v>2</v>
      </c>
      <c r="DP48">
        <v>1</v>
      </c>
      <c r="DQ48">
        <v>5</v>
      </c>
      <c r="DR48">
        <v>0</v>
      </c>
      <c r="DS48">
        <v>2</v>
      </c>
      <c r="DT48">
        <v>3</v>
      </c>
      <c r="DU48">
        <v>3</v>
      </c>
      <c r="DV48">
        <v>6</v>
      </c>
      <c r="DW48">
        <v>2</v>
      </c>
      <c r="DX48">
        <v>6</v>
      </c>
      <c r="DY48">
        <v>1</v>
      </c>
      <c r="DZ48">
        <v>4</v>
      </c>
      <c r="EB48">
        <v>5</v>
      </c>
      <c r="EC48">
        <v>7</v>
      </c>
      <c r="ED48">
        <v>2</v>
      </c>
      <c r="EE48">
        <v>0</v>
      </c>
      <c r="EF48">
        <v>1</v>
      </c>
      <c r="EG48">
        <v>4</v>
      </c>
      <c r="EI48">
        <v>3</v>
      </c>
      <c r="EJ48">
        <v>2</v>
      </c>
      <c r="EK48">
        <v>5</v>
      </c>
      <c r="EL48">
        <v>3</v>
      </c>
      <c r="EM48">
        <v>1</v>
      </c>
      <c r="EN48">
        <v>2</v>
      </c>
      <c r="EO48">
        <v>1</v>
      </c>
      <c r="EP48">
        <v>3</v>
      </c>
      <c r="EQ48">
        <v>2</v>
      </c>
      <c r="ER48">
        <v>2</v>
      </c>
      <c r="ES48">
        <v>2</v>
      </c>
    </row>
    <row r="49" spans="1:116" ht="24.75" customHeight="1">
      <c r="A49" s="34">
        <v>46</v>
      </c>
      <c r="B49" s="7" t="s">
        <v>99</v>
      </c>
      <c r="C49" s="8"/>
      <c r="D49" s="38">
        <f t="shared" si="0"/>
        <v>0</v>
      </c>
      <c r="E49" s="29">
        <f t="shared" si="1"/>
        <v>0</v>
      </c>
      <c r="F49" s="40">
        <f>AVERAGE(DL49:FJ49)</f>
        <v>0</v>
      </c>
      <c r="G49" s="31">
        <f t="shared" si="2"/>
        <v>0</v>
      </c>
      <c r="H49" s="30">
        <f t="shared" si="3"/>
        <v>0</v>
      </c>
      <c r="I49" s="38">
        <f t="shared" si="4"/>
        <v>0</v>
      </c>
      <c r="J49" s="29">
        <f t="shared" si="5"/>
        <v>0</v>
      </c>
      <c r="K49" s="40">
        <f>SUM(DL49:FJ49)</f>
        <v>0</v>
      </c>
      <c r="L49" s="9">
        <f t="shared" si="6"/>
        <v>1</v>
      </c>
      <c r="N49">
        <v>0</v>
      </c>
      <c r="BM49">
        <v>0</v>
      </c>
      <c r="DL49">
        <v>0</v>
      </c>
    </row>
    <row r="50" spans="1:116" ht="24.75" customHeight="1">
      <c r="A50" s="34">
        <v>47</v>
      </c>
      <c r="B50" s="7" t="s">
        <v>100</v>
      </c>
      <c r="C50" s="8"/>
      <c r="D50" s="38">
        <f t="shared" si="0"/>
        <v>0</v>
      </c>
      <c r="E50" s="29">
        <f t="shared" si="1"/>
        <v>0</v>
      </c>
      <c r="F50" s="40">
        <f>AVERAGE(DL50:FJ50)</f>
        <v>0</v>
      </c>
      <c r="G50" s="31">
        <f t="shared" si="2"/>
        <v>0</v>
      </c>
      <c r="H50" s="30">
        <f t="shared" si="3"/>
        <v>0</v>
      </c>
      <c r="I50" s="38">
        <f t="shared" si="4"/>
        <v>0</v>
      </c>
      <c r="J50" s="29">
        <f t="shared" si="5"/>
        <v>0</v>
      </c>
      <c r="K50" s="40">
        <f>SUM(DL50:FJ50)</f>
        <v>0</v>
      </c>
      <c r="L50" s="9">
        <f t="shared" si="6"/>
        <v>1</v>
      </c>
      <c r="N50">
        <v>0</v>
      </c>
      <c r="BM50">
        <v>0</v>
      </c>
      <c r="DL50">
        <v>0</v>
      </c>
    </row>
    <row r="51" spans="1:116" ht="24.75" customHeight="1">
      <c r="A51" s="34">
        <v>48</v>
      </c>
      <c r="B51" s="7" t="s">
        <v>101</v>
      </c>
      <c r="C51" s="8"/>
      <c r="D51" s="38">
        <f t="shared" si="0"/>
        <v>0</v>
      </c>
      <c r="E51" s="29">
        <f t="shared" si="1"/>
        <v>0</v>
      </c>
      <c r="F51" s="40">
        <f>AVERAGE(DL51:FJ51)</f>
        <v>0</v>
      </c>
      <c r="G51" s="31">
        <f t="shared" si="2"/>
        <v>0</v>
      </c>
      <c r="H51" s="30">
        <f t="shared" si="3"/>
        <v>0</v>
      </c>
      <c r="I51" s="38">
        <f t="shared" si="4"/>
        <v>0</v>
      </c>
      <c r="J51" s="29">
        <f t="shared" si="5"/>
        <v>0</v>
      </c>
      <c r="K51" s="40">
        <f>SUM(DL51:FJ51)</f>
        <v>0</v>
      </c>
      <c r="L51" s="9">
        <f t="shared" si="6"/>
        <v>1</v>
      </c>
      <c r="N51">
        <v>0</v>
      </c>
      <c r="BM51">
        <v>0</v>
      </c>
      <c r="DL51">
        <v>0</v>
      </c>
    </row>
    <row r="52" spans="1:116" ht="24.75" customHeight="1">
      <c r="A52" s="34">
        <v>49</v>
      </c>
      <c r="B52" s="7" t="s">
        <v>102</v>
      </c>
      <c r="C52" s="8"/>
      <c r="D52" s="38">
        <f t="shared" si="0"/>
        <v>0</v>
      </c>
      <c r="E52" s="29">
        <f t="shared" si="1"/>
        <v>0</v>
      </c>
      <c r="F52" s="40">
        <f>AVERAGE(DL52:FJ52)</f>
        <v>0</v>
      </c>
      <c r="G52" s="31">
        <f t="shared" si="2"/>
        <v>0</v>
      </c>
      <c r="H52" s="30">
        <f t="shared" si="3"/>
        <v>0</v>
      </c>
      <c r="I52" s="38">
        <f t="shared" si="4"/>
        <v>0</v>
      </c>
      <c r="J52" s="29">
        <f t="shared" si="5"/>
        <v>0</v>
      </c>
      <c r="K52" s="40">
        <f>SUM(DL52:FJ52)</f>
        <v>0</v>
      </c>
      <c r="L52" s="9">
        <f t="shared" si="6"/>
        <v>1</v>
      </c>
      <c r="N52">
        <v>0</v>
      </c>
      <c r="BM52">
        <v>0</v>
      </c>
      <c r="DL52">
        <v>0</v>
      </c>
    </row>
    <row r="53" spans="1:175" ht="24.75" customHeight="1">
      <c r="A53" s="34">
        <v>50</v>
      </c>
      <c r="B53" s="7" t="s">
        <v>103</v>
      </c>
      <c r="C53" s="8"/>
      <c r="D53" s="38">
        <f t="shared" si="0"/>
        <v>0</v>
      </c>
      <c r="E53" s="29">
        <f t="shared" si="1"/>
        <v>0</v>
      </c>
      <c r="F53" s="40">
        <f>AVERAGE(DL53:FJ53)</f>
        <v>0</v>
      </c>
      <c r="G53" s="31">
        <f t="shared" si="2"/>
        <v>0</v>
      </c>
      <c r="H53" s="30">
        <f t="shared" si="3"/>
        <v>0</v>
      </c>
      <c r="I53" s="38">
        <f t="shared" si="4"/>
        <v>0</v>
      </c>
      <c r="J53" s="29">
        <f t="shared" si="5"/>
        <v>0</v>
      </c>
      <c r="K53" s="40">
        <f>SUM(DL53:FJ53)</f>
        <v>0</v>
      </c>
      <c r="L53" s="9">
        <f t="shared" si="6"/>
        <v>1</v>
      </c>
      <c r="N53">
        <v>0</v>
      </c>
      <c r="BM53">
        <v>0</v>
      </c>
      <c r="DL53">
        <v>0</v>
      </c>
      <c r="FS53" s="46" t="s">
        <v>98</v>
      </c>
    </row>
    <row r="54" spans="1:12" ht="9.75" customHeight="1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20"/>
    </row>
    <row r="55" spans="1:12" ht="24.75" customHeight="1">
      <c r="A55" s="63" t="s">
        <v>33</v>
      </c>
      <c r="B55" s="64"/>
      <c r="C55" s="64"/>
      <c r="D55" s="64"/>
      <c r="E55" s="21">
        <f>MAX(N4:BJ53)</f>
        <v>2331</v>
      </c>
      <c r="F55" s="21" t="s">
        <v>35</v>
      </c>
      <c r="G55" s="22">
        <v>36217</v>
      </c>
      <c r="H55" s="64" t="s">
        <v>44</v>
      </c>
      <c r="I55" s="64"/>
      <c r="J55" s="64"/>
      <c r="K55" s="64"/>
      <c r="L55" s="67"/>
    </row>
    <row r="56" spans="1:12" ht="9.75" customHeight="1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20"/>
    </row>
    <row r="57" spans="1:12" ht="24.75" customHeight="1">
      <c r="A57" s="65" t="s">
        <v>34</v>
      </c>
      <c r="B57" s="66"/>
      <c r="C57" s="66"/>
      <c r="D57" s="66"/>
      <c r="E57" s="23">
        <f>MIN(N4:BK53)</f>
        <v>-124</v>
      </c>
      <c r="F57" s="23" t="s">
        <v>35</v>
      </c>
      <c r="G57" s="24">
        <v>36371</v>
      </c>
      <c r="H57" s="66" t="s">
        <v>64</v>
      </c>
      <c r="I57" s="66"/>
      <c r="J57" s="66"/>
      <c r="K57" s="66"/>
      <c r="L57" s="68"/>
    </row>
    <row r="58" spans="1:12" ht="9.75" customHeight="1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8"/>
    </row>
  </sheetData>
  <mergeCells count="5">
    <mergeCell ref="A2:L2"/>
    <mergeCell ref="A55:D55"/>
    <mergeCell ref="A57:D57"/>
    <mergeCell ref="H55:L55"/>
    <mergeCell ref="H57:L57"/>
  </mergeCells>
  <printOptions horizontalCentered="1" verticalCentered="1"/>
  <pageMargins left="0.7874015748031497" right="0.7874015748031497" top="0.1968503937007874" bottom="0.1968503937007874" header="0" footer="0"/>
  <pageSetup horizontalDpi="300" verticalDpi="300" orientation="landscape" paperSize="9" scale="79" r:id="rId2"/>
  <rowBreaks count="1" manualBreakCount="1">
    <brk id="2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1"/>
  <dimension ref="A3:DF53"/>
  <sheetViews>
    <sheetView workbookViewId="0" topLeftCell="A1">
      <selection activeCell="A1" sqref="A1"/>
    </sheetView>
  </sheetViews>
  <sheetFormatPr defaultColWidth="11.421875" defaultRowHeight="12.75"/>
  <cols>
    <col min="1" max="110" width="1.7109375" style="0" customWidth="1"/>
  </cols>
  <sheetData>
    <row r="3" spans="53:110" ht="12.75">
      <c r="BA3" s="1">
        <v>1</v>
      </c>
      <c r="BB3" s="1">
        <v>2</v>
      </c>
      <c r="BC3" s="1">
        <v>3</v>
      </c>
      <c r="BD3" s="1">
        <v>4</v>
      </c>
      <c r="BE3" s="1">
        <v>5</v>
      </c>
      <c r="BF3" s="1">
        <v>6</v>
      </c>
      <c r="BG3" s="1">
        <v>7</v>
      </c>
      <c r="BH3" s="1">
        <v>8</v>
      </c>
      <c r="BI3" s="1">
        <v>9</v>
      </c>
      <c r="BJ3" s="1">
        <v>10</v>
      </c>
      <c r="BK3" s="1">
        <v>11</v>
      </c>
      <c r="BL3" s="1">
        <v>12</v>
      </c>
      <c r="BM3" s="1">
        <v>13</v>
      </c>
      <c r="BN3" s="1">
        <v>14</v>
      </c>
      <c r="BO3" s="1">
        <v>15</v>
      </c>
      <c r="BP3" s="1">
        <v>16</v>
      </c>
      <c r="BQ3" s="1">
        <v>17</v>
      </c>
      <c r="BR3" s="1">
        <v>18</v>
      </c>
      <c r="BS3" s="1">
        <v>19</v>
      </c>
      <c r="BT3" s="1">
        <v>20</v>
      </c>
      <c r="BU3" s="1">
        <v>21</v>
      </c>
      <c r="BV3" s="1">
        <v>22</v>
      </c>
      <c r="BW3" s="1">
        <v>23</v>
      </c>
      <c r="BX3" s="1">
        <v>24</v>
      </c>
      <c r="BY3" s="1">
        <v>25</v>
      </c>
      <c r="BZ3" s="1">
        <v>26</v>
      </c>
      <c r="CA3" s="1">
        <v>27</v>
      </c>
      <c r="CB3" s="1">
        <v>28</v>
      </c>
      <c r="CC3" s="1">
        <v>29</v>
      </c>
      <c r="CD3" s="1">
        <v>30</v>
      </c>
      <c r="CE3" s="1">
        <v>31</v>
      </c>
      <c r="CF3" s="1">
        <v>32</v>
      </c>
      <c r="CG3" s="1">
        <v>33</v>
      </c>
      <c r="CH3" s="1">
        <v>34</v>
      </c>
      <c r="CI3" s="1">
        <v>35</v>
      </c>
      <c r="CJ3" s="1">
        <v>36</v>
      </c>
      <c r="CK3" s="1">
        <v>37</v>
      </c>
      <c r="CL3" s="1">
        <v>38</v>
      </c>
      <c r="CM3" s="1">
        <v>39</v>
      </c>
      <c r="CN3" s="1">
        <v>40</v>
      </c>
      <c r="CO3" s="1">
        <v>41</v>
      </c>
      <c r="CP3" s="1">
        <v>42</v>
      </c>
      <c r="CQ3" s="1">
        <v>43</v>
      </c>
      <c r="CR3" s="1">
        <v>44</v>
      </c>
      <c r="CS3" s="1">
        <v>45</v>
      </c>
      <c r="CT3" s="1">
        <v>46</v>
      </c>
      <c r="CU3" s="1">
        <v>47</v>
      </c>
      <c r="CV3" s="1">
        <v>48</v>
      </c>
      <c r="CW3" s="1">
        <v>49</v>
      </c>
      <c r="CX3" s="1">
        <v>50</v>
      </c>
      <c r="CZ3" s="1">
        <v>10</v>
      </c>
      <c r="DA3" s="1">
        <v>15</v>
      </c>
      <c r="DB3" s="1">
        <v>20</v>
      </c>
      <c r="DC3" s="1">
        <v>25</v>
      </c>
      <c r="DD3" s="1">
        <v>30</v>
      </c>
      <c r="DE3" s="1">
        <v>35</v>
      </c>
      <c r="DF3" s="1">
        <v>40</v>
      </c>
    </row>
    <row r="4" spans="1:110" ht="12.75">
      <c r="A4" s="54" t="str">
        <f>IF(Statistik!B45&lt;&gt;"",Statistik!B45,"")</f>
        <v>R</v>
      </c>
      <c r="B4" s="54">
        <f>IF(Statistik!N45&lt;&gt;"",Statistik!N45,"")</f>
      </c>
      <c r="C4" s="54">
        <f>IF(Statistik!O45&lt;&gt;"",Statistik!O45,"")</f>
      </c>
      <c r="D4" s="54">
        <f>IF(Statistik!P45&lt;&gt;"",Statistik!P45,"")</f>
        <v>1120</v>
      </c>
      <c r="E4" s="54">
        <f>IF(Statistik!Q45&lt;&gt;"",Statistik!Q45,"")</f>
        <v>1707</v>
      </c>
      <c r="F4" s="54">
        <f>IF(Statistik!R45&lt;&gt;"",Statistik!R45,"")</f>
        <v>2084</v>
      </c>
      <c r="G4" s="54">
        <f>IF(Statistik!S45&lt;&gt;"",Statistik!S45,"")</f>
        <v>1287</v>
      </c>
      <c r="H4" s="54">
        <f>IF(Statistik!T45&lt;&gt;"",Statistik!T45,"")</f>
        <v>1885</v>
      </c>
      <c r="I4" s="54">
        <f>IF(Statistik!U45&lt;&gt;"",Statistik!U45,"")</f>
        <v>2331</v>
      </c>
      <c r="J4" s="54">
        <f>IF(Statistik!V45&lt;&gt;"",Statistik!V45,"")</f>
        <v>2221</v>
      </c>
      <c r="K4" s="54">
        <f>IF(Statistik!W45&lt;&gt;"",Statistik!W45,"")</f>
        <v>1463</v>
      </c>
      <c r="L4" s="54">
        <f>IF(Statistik!X45&lt;&gt;"",Statistik!X45,"")</f>
        <v>1714</v>
      </c>
      <c r="M4" s="54">
        <f>IF(Statistik!Y45&lt;&gt;"",Statistik!Y45,"")</f>
        <v>848</v>
      </c>
      <c r="N4" s="54">
        <f>IF(Statistik!Z45&lt;&gt;"",Statistik!Z45,"")</f>
        <v>1013</v>
      </c>
      <c r="O4" s="54">
        <f>IF(Statistik!AA45&lt;&gt;"",Statistik!AA45,"")</f>
        <v>894</v>
      </c>
      <c r="P4" s="54">
        <f>IF(Statistik!AB45&lt;&gt;"",Statistik!AB45,"")</f>
        <v>1805</v>
      </c>
      <c r="Q4" s="54">
        <f>IF(Statistik!AC45&lt;&gt;"",Statistik!AC45,"")</f>
        <v>1511</v>
      </c>
      <c r="R4" s="54">
        <f>IF(Statistik!AD45&lt;&gt;"",Statistik!AD45,"")</f>
      </c>
      <c r="S4" s="54">
        <f>IF(Statistik!AE45&lt;&gt;"",Statistik!AE45,"")</f>
        <v>1281</v>
      </c>
      <c r="T4" s="54">
        <f>IF(Statistik!AF45&lt;&gt;"",Statistik!AF45,"")</f>
        <v>1551</v>
      </c>
      <c r="U4" s="54">
        <f>IF(Statistik!AG45&lt;&gt;"",Statistik!AG45,"")</f>
        <v>870</v>
      </c>
      <c r="V4" s="54">
        <f>IF(Statistik!AH45&lt;&gt;"",Statistik!AH45,"")</f>
        <v>1604</v>
      </c>
      <c r="W4" s="54">
        <f>IF(Statistik!AI45&lt;&gt;"",Statistik!AI45,"")</f>
        <v>1968</v>
      </c>
      <c r="X4" s="54">
        <f>IF(Statistik!AJ45&lt;&gt;"",Statistik!AJ45,"")</f>
        <v>1156</v>
      </c>
      <c r="Y4" s="54">
        <f>IF(Statistik!AK45&lt;&gt;"",Statistik!AK45,"")</f>
        <v>1142</v>
      </c>
      <c r="Z4" s="54">
        <f>IF(Statistik!AL45&lt;&gt;"",Statistik!AL45,"")</f>
        <v>1188</v>
      </c>
      <c r="AA4" s="54">
        <f>IF(Statistik!AM45&lt;&gt;"",Statistik!AM45,"")</f>
        <v>1406</v>
      </c>
      <c r="AB4" s="54">
        <f>IF(Statistik!AN45&lt;&gt;"",Statistik!AN45,"")</f>
        <v>1425</v>
      </c>
      <c r="AC4" s="54">
        <f>IF(Statistik!AO45&lt;&gt;"",Statistik!AO45,"")</f>
        <v>2200</v>
      </c>
      <c r="AD4" s="54">
        <f>IF(Statistik!AP45&lt;&gt;"",Statistik!AP45,"")</f>
      </c>
      <c r="AE4" s="54">
        <f>IF(Statistik!AQ45&lt;&gt;"",Statistik!AQ45,"")</f>
        <v>1368</v>
      </c>
      <c r="AF4" s="54">
        <f>IF(Statistik!AR45&lt;&gt;"",Statistik!AR45,"")</f>
        <v>1398</v>
      </c>
      <c r="AG4" s="54">
        <f>IF(Statistik!AS45&lt;&gt;"",Statistik!AS45,"")</f>
        <v>1317</v>
      </c>
      <c r="AH4" s="54">
        <f>IF(Statistik!AT45&lt;&gt;"",Statistik!AT45,"")</f>
        <v>889</v>
      </c>
      <c r="AI4" s="54">
        <f>IF(Statistik!AU45&lt;&gt;"",Statistik!AU45,"")</f>
        <v>1633</v>
      </c>
      <c r="AJ4" s="54">
        <f>IF(Statistik!AV45&lt;&gt;"",Statistik!AV45,"")</f>
      </c>
      <c r="AK4" s="54">
        <f>IF(Statistik!AW45&lt;&gt;"",Statistik!AW45,"")</f>
      </c>
      <c r="AL4" s="54">
        <f>IF(Statistik!AX45&lt;&gt;"",Statistik!AX45,"")</f>
      </c>
      <c r="AM4" s="54">
        <f>IF(Statistik!AY45&lt;&gt;"",Statistik!AY45,"")</f>
      </c>
      <c r="AN4" s="54">
        <f>IF(Statistik!AZ45&lt;&gt;"",Statistik!AZ45,"")</f>
      </c>
      <c r="AO4" s="54">
        <f>IF(Statistik!BA45&lt;&gt;"",Statistik!BA45,"")</f>
      </c>
      <c r="AP4" s="54">
        <f>IF(Statistik!BB45&lt;&gt;"",Statistik!BB45,"")</f>
      </c>
      <c r="AQ4" s="54">
        <f>IF(Statistik!BC45&lt;&gt;"",Statistik!BC45,"")</f>
      </c>
      <c r="AR4" s="54">
        <f>IF(Statistik!BD45&lt;&gt;"",Statistik!BD45,"")</f>
      </c>
      <c r="AS4" s="54">
        <f>IF(Statistik!BE45&lt;&gt;"",Statistik!BE45,"")</f>
      </c>
      <c r="AT4" s="54">
        <f>IF(Statistik!BF45&lt;&gt;"",Statistik!BF45,"")</f>
      </c>
      <c r="AU4" s="54">
        <f>IF(Statistik!BG45&lt;&gt;"",Statistik!BG45,"")</f>
      </c>
      <c r="AV4" s="54">
        <f>IF(Statistik!BH45&lt;&gt;"",Statistik!BH45,"")</f>
      </c>
      <c r="AW4" s="54">
        <f>IF(Statistik!BI45&lt;&gt;"",Statistik!BI45,"")</f>
      </c>
      <c r="AX4" s="54">
        <f>IF(Statistik!BJ45&lt;&gt;"",Statistik!BJ45,"")</f>
      </c>
      <c r="AY4" s="54">
        <f>IF(Statistik!BK45&lt;&gt;"",Statistik!BK45,"")</f>
      </c>
      <c r="AZ4" s="54">
        <f>Statistik!L45</f>
        <v>30</v>
      </c>
      <c r="BA4" s="54">
        <f aca="true" t="shared" si="0" ref="BA4:BA53">IF(COUNT(B4:AY4)&gt;0,LARGE(B4:AY4,1))</f>
        <v>2331</v>
      </c>
      <c r="BB4" s="54">
        <f aca="true" t="shared" si="1" ref="BB4:BB53">IF(COUNT(B4:AY4)&gt;1,LARGE(B4:AY4,2))</f>
        <v>2221</v>
      </c>
      <c r="BC4" s="54">
        <f aca="true" t="shared" si="2" ref="BC4:BC53">IF(COUNT(B4:AY4)&gt;2,LARGE(B4:AY4,3))</f>
        <v>2200</v>
      </c>
      <c r="BD4" s="54">
        <f aca="true" t="shared" si="3" ref="BD4:BD53">IF(COUNT(B4:AY4)&gt;3,LARGE(B4:AY4,4))</f>
        <v>2084</v>
      </c>
      <c r="BE4" s="54">
        <f aca="true" t="shared" si="4" ref="BE4:BE53">IF(COUNT(B4:AY4)&gt;4,LARGE(B4:AY4,5))</f>
        <v>1968</v>
      </c>
      <c r="BF4" s="54">
        <f aca="true" t="shared" si="5" ref="BF4:BF53">IF(COUNT(B4:AY4)&gt;5,LARGE(B4:AY4,6))</f>
        <v>1885</v>
      </c>
      <c r="BG4" s="54">
        <f aca="true" t="shared" si="6" ref="BG4:BG53">IF(COUNT(B4:AY4)&gt;6,LARGE(B4:AY4,7))</f>
        <v>1805</v>
      </c>
      <c r="BH4" s="54">
        <f aca="true" t="shared" si="7" ref="BH4:BH53">IF(COUNT(B4:AY4)&gt;7,LARGE(B4:AY4,8))</f>
        <v>1714</v>
      </c>
      <c r="BI4" s="54">
        <f aca="true" t="shared" si="8" ref="BI4:BI53">IF(COUNT(B4:AY4)&gt;8,LARGE(B4:AY4,9))</f>
        <v>1707</v>
      </c>
      <c r="BJ4" s="54">
        <f aca="true" t="shared" si="9" ref="BJ4:BJ53">IF(COUNT(B4:AY4)&gt;9,LARGE(B4:AY4,10))</f>
        <v>1633</v>
      </c>
      <c r="BK4" s="54">
        <f aca="true" t="shared" si="10" ref="BK4:BK53">IF(COUNT(B4:AY4)&gt;10,LARGE(B4:AY4,11))</f>
        <v>1604</v>
      </c>
      <c r="BL4" s="54">
        <f aca="true" t="shared" si="11" ref="BL4:BL53">IF(COUNT(B4:AY4)&gt;11,LARGE(B4:AY4,12))</f>
        <v>1551</v>
      </c>
      <c r="BM4" s="54">
        <f aca="true" t="shared" si="12" ref="BM4:BM53">IF(COUNT(B4:AY4)&gt;12,LARGE(B4:AY4,13))</f>
        <v>1511</v>
      </c>
      <c r="BN4" s="54">
        <f aca="true" t="shared" si="13" ref="BN4:BN53">IF(COUNT(B4:AY4)&gt;13,LARGE(B4:AY4,14))</f>
        <v>1463</v>
      </c>
      <c r="BO4" s="54">
        <f aca="true" t="shared" si="14" ref="BO4:BO53">IF(COUNT(B4:AY4)&gt;14,LARGE(B4:AY4,15))</f>
        <v>1425</v>
      </c>
      <c r="BP4" s="54">
        <f aca="true" t="shared" si="15" ref="BP4:BP53">IF(COUNT(B4:AY4)&gt;15,LARGE(B4:AY4,16))</f>
        <v>1406</v>
      </c>
      <c r="BQ4" s="54">
        <f aca="true" t="shared" si="16" ref="BQ4:BQ53">IF(COUNT(B4:AY4)&gt;16,LARGE(B4:AY4,17))</f>
        <v>1398</v>
      </c>
      <c r="BR4" s="54">
        <f aca="true" t="shared" si="17" ref="BR4:BR53">IF(COUNT(B4:AY4)&gt;17,LARGE(B4:AY4,18))</f>
        <v>1368</v>
      </c>
      <c r="BS4" s="54">
        <f aca="true" t="shared" si="18" ref="BS4:BS53">IF(COUNT(B4:AY4)&gt;18,LARGE(B4:AY4,19))</f>
        <v>1317</v>
      </c>
      <c r="BT4" s="54">
        <f aca="true" t="shared" si="19" ref="BT4:BT53">IF(COUNT(B4:AY4)&gt;19,LARGE(B4:AY4,20))</f>
        <v>1287</v>
      </c>
      <c r="BU4" s="54">
        <f aca="true" t="shared" si="20" ref="BU4:BU53">IF(COUNT(B4:AY4)&gt;20,LARGE(B4:AY4,21))</f>
        <v>1281</v>
      </c>
      <c r="BV4" s="54">
        <f aca="true" t="shared" si="21" ref="BV4:BV53">IF(COUNT(B4:AY4)&gt;21,LARGE(B4:AY4,22))</f>
        <v>1188</v>
      </c>
      <c r="BW4" s="54">
        <f aca="true" t="shared" si="22" ref="BW4:BW53">IF(COUNT(B4:AY4)&gt;22,LARGE(B4:AY4,23))</f>
        <v>1156</v>
      </c>
      <c r="BX4" s="54">
        <f aca="true" t="shared" si="23" ref="BX4:BX53">IF(COUNT(B4:AY4)&gt;23,LARGE(B4:AY4,24))</f>
        <v>1142</v>
      </c>
      <c r="BY4" s="54">
        <f aca="true" t="shared" si="24" ref="BY4:BY53">IF(COUNT(B4:AY4)&gt;24,LARGE(B4:AY4,25))</f>
        <v>1120</v>
      </c>
      <c r="BZ4" s="54">
        <f aca="true" t="shared" si="25" ref="BZ4:BZ53">IF(COUNT(B4:AY4)&gt;25,LARGE(B4:AY4,26))</f>
        <v>1013</v>
      </c>
      <c r="CA4" s="54">
        <f aca="true" t="shared" si="26" ref="CA4:CA53">IF(COUNT(B4:AY4)&gt;26,LARGE(B4:AY4,27))</f>
        <v>894</v>
      </c>
      <c r="CB4" s="54">
        <f aca="true" t="shared" si="27" ref="CB4:CB53">IF(COUNT(B4:AY4)&gt;27,LARGE(B4:AY4,28))</f>
        <v>889</v>
      </c>
      <c r="CC4" s="54">
        <f aca="true" t="shared" si="28" ref="CC4:CC53">IF(COUNT(B4:AY4)&gt;28,LARGE(B4:AY4,29))</f>
        <v>870</v>
      </c>
      <c r="CD4" s="54">
        <f aca="true" t="shared" si="29" ref="CD4:CD53">IF(COUNT(B4:AY4)&gt;29,LARGE(B4:AY4,30))</f>
        <v>848</v>
      </c>
      <c r="CE4" s="54" t="b">
        <f aca="true" t="shared" si="30" ref="CE4:CE53">IF(COUNT(B4:AY4)&gt;30,LARGE(B4:AY4,31))</f>
        <v>0</v>
      </c>
      <c r="CF4" s="54" t="b">
        <f aca="true" t="shared" si="31" ref="CF4:CF53">IF(COUNT(B4:AY4)&gt;31,LARGE(B4:AY4,32))</f>
        <v>0</v>
      </c>
      <c r="CG4" s="54" t="b">
        <f aca="true" t="shared" si="32" ref="CG4:CG53">IF(COUNT(B4:AY4)&gt;32,LARGE(B4:AY4,33))</f>
        <v>0</v>
      </c>
      <c r="CH4" s="54" t="b">
        <f aca="true" t="shared" si="33" ref="CH4:CH53">IF(COUNT(B4:AY4)&gt;33,LARGE(B4:AY4,34))</f>
        <v>0</v>
      </c>
      <c r="CI4" s="54" t="b">
        <f aca="true" t="shared" si="34" ref="CI4:CI53">IF(COUNT(B4:AY4)&gt;34,LARGE(B4:AY4,35))</f>
        <v>0</v>
      </c>
      <c r="CJ4" s="54" t="b">
        <f aca="true" t="shared" si="35" ref="CJ4:CJ53">IF(COUNT(B4:AY4)&gt;35,LARGE(B4:AY4,36))</f>
        <v>0</v>
      </c>
      <c r="CK4" s="54" t="b">
        <f aca="true" t="shared" si="36" ref="CK4:CK53">IF(COUNT(B4:AY4)&gt;36,LARGE(B4:AY4,37))</f>
        <v>0</v>
      </c>
      <c r="CL4" s="54" t="b">
        <f aca="true" t="shared" si="37" ref="CL4:CL53">IF(COUNT(B4:AY4)&gt;37,LARGE(B4:AY4,38))</f>
        <v>0</v>
      </c>
      <c r="CM4" s="54" t="b">
        <f aca="true" t="shared" si="38" ref="CM4:CM53">IF(COUNT(B4:AY4)&gt;38,LARGE(B4:AY4,39))</f>
        <v>0</v>
      </c>
      <c r="CN4" s="54" t="b">
        <f aca="true" t="shared" si="39" ref="CN4:CN53">IF(COUNT(B4:AY4)&gt;39,LARGE(B4:AY4,40))</f>
        <v>0</v>
      </c>
      <c r="CO4" s="54" t="e">
        <f aca="true" t="shared" si="40" ref="CO4:CO53">IF(COUNT(B4:AY4)&gt;0,LARGE(B4:AY4,41))</f>
        <v>#NUM!</v>
      </c>
      <c r="CP4" s="54" t="b">
        <f aca="true" t="shared" si="41" ref="CP4:CP53">IF(COUNT(B4:AY4)&gt;41,LARGE(B4:AY4,42))</f>
        <v>0</v>
      </c>
      <c r="CQ4" s="54" t="b">
        <f aca="true" t="shared" si="42" ref="CQ4:CQ53">IF(COUNT(B4:AY4)&gt;42,LARGE(B4:AY4,43))</f>
        <v>0</v>
      </c>
      <c r="CR4" s="54" t="b">
        <f aca="true" t="shared" si="43" ref="CR4:CR53">IF(COUNT(B4:AY4)&gt;43,LARGE(B4:AY4,44))</f>
        <v>0</v>
      </c>
      <c r="CS4" s="54" t="b">
        <f aca="true" t="shared" si="44" ref="CS4:CS53">IF(COUNT(B4:AY4)&gt;44,LARGE(B4:AY4,45))</f>
        <v>0</v>
      </c>
      <c r="CT4" s="54" t="b">
        <f aca="true" t="shared" si="45" ref="CT4:CT53">IF(COUNT(B4:AY4)&gt;45,LARGE(B4:AY4,46))</f>
        <v>0</v>
      </c>
      <c r="CU4" s="54" t="b">
        <f aca="true" t="shared" si="46" ref="CU4:CU53">IF(COUNT(B4:AY4)&gt;46,LARGE(B4:AY4,47))</f>
        <v>0</v>
      </c>
      <c r="CV4" s="54" t="b">
        <f aca="true" t="shared" si="47" ref="CV4:CV53">IF(COUNT(B4:AY4)&gt;47,LARGE(B4:AY4,48))</f>
        <v>0</v>
      </c>
      <c r="CW4" s="54" t="b">
        <f aca="true" t="shared" si="48" ref="CW4:CW53">IF(COUNT(B4:AY4)&gt;48,LARGE(B4:AY4,49))</f>
        <v>0</v>
      </c>
      <c r="CX4" s="54" t="b">
        <f aca="true" t="shared" si="49" ref="CX4:CX53">IF(COUNT(B4:AY4)&gt;49,LARGE(B4:AY4,50))</f>
        <v>0</v>
      </c>
      <c r="CY4" s="54"/>
      <c r="CZ4" s="54">
        <f aca="true" t="shared" si="50" ref="CZ4:CZ53">SUM(BA4:BJ4)</f>
        <v>19548</v>
      </c>
      <c r="DA4" s="54">
        <f aca="true" t="shared" si="51" ref="DA4:DA53">SUM(BA4:BO4)</f>
        <v>27102</v>
      </c>
      <c r="DB4" s="54">
        <f aca="true" t="shared" si="52" ref="DB4:DB53">SUM(BA4:BT4)</f>
        <v>33878</v>
      </c>
      <c r="DC4" s="54">
        <f aca="true" t="shared" si="53" ref="DC4:DC53">SUM(BA4:BY4)</f>
        <v>39765</v>
      </c>
      <c r="DD4" s="54">
        <f aca="true" t="shared" si="54" ref="DD4:DD53">SUM(BA4:CD4)</f>
        <v>44279</v>
      </c>
      <c r="DE4" s="54">
        <f aca="true" t="shared" si="55" ref="DE4:DE53">SUM(BA4:CI4)</f>
        <v>44279</v>
      </c>
      <c r="DF4" s="54">
        <f aca="true" t="shared" si="56" ref="DF4:DF53">SUM(BA4:CN4)</f>
        <v>44279</v>
      </c>
    </row>
    <row r="5" spans="1:110" ht="12.75">
      <c r="A5" s="54" t="str">
        <f>IF(Statistik!B41&lt;&gt;"",Statistik!B41,"")</f>
        <v>N</v>
      </c>
      <c r="B5" s="54">
        <f>IF(Statistik!N41&lt;&gt;"",Statistik!N41,"")</f>
        <v>937</v>
      </c>
      <c r="C5" s="54">
        <f>IF(Statistik!O41&lt;&gt;"",Statistik!O41,"")</f>
        <v>1145</v>
      </c>
      <c r="D5" s="54">
        <f>IF(Statistik!P41&lt;&gt;"",Statistik!P41,"")</f>
        <v>755</v>
      </c>
      <c r="E5" s="54">
        <f>IF(Statistik!Q41&lt;&gt;"",Statistik!Q41,"")</f>
        <v>1806</v>
      </c>
      <c r="F5" s="54">
        <f>IF(Statistik!R41&lt;&gt;"",Statistik!R41,"")</f>
        <v>1373</v>
      </c>
      <c r="G5" s="54">
        <f>IF(Statistik!S41&lt;&gt;"",Statistik!S41,"")</f>
        <v>1677</v>
      </c>
      <c r="H5" s="54">
        <f>IF(Statistik!T41&lt;&gt;"",Statistik!T41,"")</f>
        <v>1221</v>
      </c>
      <c r="I5" s="54">
        <f>IF(Statistik!U41&lt;&gt;"",Statistik!U41,"")</f>
        <v>2022</v>
      </c>
      <c r="J5" s="54">
        <f>IF(Statistik!V41&lt;&gt;"",Statistik!V41,"")</f>
        <v>1529</v>
      </c>
      <c r="K5" s="54">
        <f>IF(Statistik!W41&lt;&gt;"",Statistik!W41,"")</f>
        <v>912</v>
      </c>
      <c r="L5" s="54">
        <f>IF(Statistik!X41&lt;&gt;"",Statistik!X41,"")</f>
        <v>1407</v>
      </c>
      <c r="M5" s="54">
        <f>IF(Statistik!Y41&lt;&gt;"",Statistik!Y41,"")</f>
        <v>2077</v>
      </c>
      <c r="N5" s="54">
        <f>IF(Statistik!Z41&lt;&gt;"",Statistik!Z41,"")</f>
        <v>1934</v>
      </c>
      <c r="O5" s="54">
        <f>IF(Statistik!AA41&lt;&gt;"",Statistik!AA41,"")</f>
        <v>1798</v>
      </c>
      <c r="P5" s="54">
        <f>IF(Statistik!AB41&lt;&gt;"",Statistik!AB41,"")</f>
        <v>1987</v>
      </c>
      <c r="Q5" s="54">
        <f>IF(Statistik!AC41&lt;&gt;"",Statistik!AC41,"")</f>
        <v>2081</v>
      </c>
      <c r="R5" s="54">
        <f>IF(Statistik!AD41&lt;&gt;"",Statistik!AD41,"")</f>
        <v>2042</v>
      </c>
      <c r="S5" s="54">
        <f>IF(Statistik!AE41&lt;&gt;"",Statistik!AE41,"")</f>
        <v>1754</v>
      </c>
      <c r="T5" s="54">
        <f>IF(Statistik!AF41&lt;&gt;"",Statistik!AF41,"")</f>
        <v>889</v>
      </c>
      <c r="U5" s="54">
        <f>IF(Statistik!AG41&lt;&gt;"",Statistik!AG41,"")</f>
        <v>1180</v>
      </c>
      <c r="V5" s="54">
        <f>IF(Statistik!AH41&lt;&gt;"",Statistik!AH41,"")</f>
        <v>1116</v>
      </c>
      <c r="W5" s="54">
        <f>IF(Statistik!AI41&lt;&gt;"",Statistik!AI41,"")</f>
        <v>1439</v>
      </c>
      <c r="X5" s="54">
        <f>IF(Statistik!AJ41&lt;&gt;"",Statistik!AJ41,"")</f>
        <v>1574</v>
      </c>
      <c r="Y5" s="54">
        <f>IF(Statistik!AK41&lt;&gt;"",Statistik!AK41,"")</f>
        <v>1575</v>
      </c>
      <c r="Z5" s="54">
        <f>IF(Statistik!AL41&lt;&gt;"",Statistik!AL41,"")</f>
        <v>1337</v>
      </c>
      <c r="AA5" s="54">
        <f>IF(Statistik!AM41&lt;&gt;"",Statistik!AM41,"")</f>
        <v>1761</v>
      </c>
      <c r="AB5" s="54">
        <f>IF(Statistik!AN41&lt;&gt;"",Statistik!AN41,"")</f>
        <v>1576</v>
      </c>
      <c r="AC5" s="54">
        <f>IF(Statistik!AO41&lt;&gt;"",Statistik!AO41,"")</f>
        <v>-124</v>
      </c>
      <c r="AD5" s="54">
        <f>IF(Statistik!AP41&lt;&gt;"",Statistik!AP41,"")</f>
        <v>1760</v>
      </c>
      <c r="AE5" s="54">
        <f>IF(Statistik!AQ41&lt;&gt;"",Statistik!AQ41,"")</f>
        <v>1802</v>
      </c>
      <c r="AF5" s="54">
        <f>IF(Statistik!AR41&lt;&gt;"",Statistik!AR41,"")</f>
        <v>358</v>
      </c>
      <c r="AG5" s="54">
        <f>IF(Statistik!AS41&lt;&gt;"",Statistik!AS41,"")</f>
        <v>1368</v>
      </c>
      <c r="AH5" s="54">
        <f>IF(Statistik!AT41&lt;&gt;"",Statistik!AT41,"")</f>
        <v>-108</v>
      </c>
      <c r="AI5" s="54">
        <f>IF(Statistik!AU41&lt;&gt;"",Statistik!AU41,"")</f>
        <v>1252</v>
      </c>
      <c r="AJ5" s="54">
        <f>IF(Statistik!AV41&lt;&gt;"",Statistik!AV41,"")</f>
      </c>
      <c r="AK5" s="54">
        <f>IF(Statistik!AW41&lt;&gt;"",Statistik!AW41,"")</f>
      </c>
      <c r="AL5" s="54">
        <f>IF(Statistik!AX41&lt;&gt;"",Statistik!AX41,"")</f>
      </c>
      <c r="AM5" s="54">
        <f>IF(Statistik!AY41&lt;&gt;"",Statistik!AY41,"")</f>
      </c>
      <c r="AN5" s="54">
        <f>IF(Statistik!AZ41&lt;&gt;"",Statistik!AZ41,"")</f>
      </c>
      <c r="AO5" s="54">
        <f>IF(Statistik!BA41&lt;&gt;"",Statistik!BA41,"")</f>
      </c>
      <c r="AP5" s="54">
        <f>IF(Statistik!BB41&lt;&gt;"",Statistik!BB41,"")</f>
      </c>
      <c r="AQ5" s="54">
        <f>IF(Statistik!BC41&lt;&gt;"",Statistik!BC41,"")</f>
      </c>
      <c r="AR5" s="54">
        <f>IF(Statistik!BD41&lt;&gt;"",Statistik!BD41,"")</f>
      </c>
      <c r="AS5" s="54">
        <f>IF(Statistik!BE41&lt;&gt;"",Statistik!BE41,"")</f>
      </c>
      <c r="AT5" s="54">
        <f>IF(Statistik!BF41&lt;&gt;"",Statistik!BF41,"")</f>
      </c>
      <c r="AU5" s="54">
        <f>IF(Statistik!BG41&lt;&gt;"",Statistik!BG41,"")</f>
      </c>
      <c r="AV5" s="54">
        <f>IF(Statistik!BH41&lt;&gt;"",Statistik!BH41,"")</f>
      </c>
      <c r="AW5" s="54">
        <f>IF(Statistik!BI41&lt;&gt;"",Statistik!BI41,"")</f>
      </c>
      <c r="AX5" s="54">
        <f>IF(Statistik!BJ41&lt;&gt;"",Statistik!BJ41,"")</f>
      </c>
      <c r="AY5" s="54">
        <f>IF(Statistik!BK41&lt;&gt;"",Statistik!BK41,"")</f>
      </c>
      <c r="AZ5" s="54">
        <f>Statistik!L41</f>
        <v>34</v>
      </c>
      <c r="BA5" s="54">
        <f t="shared" si="0"/>
        <v>2081</v>
      </c>
      <c r="BB5" s="54">
        <f t="shared" si="1"/>
        <v>2077</v>
      </c>
      <c r="BC5" s="54">
        <f t="shared" si="2"/>
        <v>2042</v>
      </c>
      <c r="BD5" s="54">
        <f t="shared" si="3"/>
        <v>2022</v>
      </c>
      <c r="BE5" s="54">
        <f t="shared" si="4"/>
        <v>1987</v>
      </c>
      <c r="BF5" s="54">
        <f t="shared" si="5"/>
        <v>1934</v>
      </c>
      <c r="BG5" s="54">
        <f t="shared" si="6"/>
        <v>1806</v>
      </c>
      <c r="BH5" s="54">
        <f t="shared" si="7"/>
        <v>1802</v>
      </c>
      <c r="BI5" s="54">
        <f t="shared" si="8"/>
        <v>1798</v>
      </c>
      <c r="BJ5" s="54">
        <f t="shared" si="9"/>
        <v>1761</v>
      </c>
      <c r="BK5" s="54">
        <f t="shared" si="10"/>
        <v>1760</v>
      </c>
      <c r="BL5" s="54">
        <f t="shared" si="11"/>
        <v>1754</v>
      </c>
      <c r="BM5" s="54">
        <f t="shared" si="12"/>
        <v>1677</v>
      </c>
      <c r="BN5" s="54">
        <f t="shared" si="13"/>
        <v>1576</v>
      </c>
      <c r="BO5" s="54">
        <f t="shared" si="14"/>
        <v>1575</v>
      </c>
      <c r="BP5" s="54">
        <f t="shared" si="15"/>
        <v>1574</v>
      </c>
      <c r="BQ5" s="54">
        <f t="shared" si="16"/>
        <v>1529</v>
      </c>
      <c r="BR5" s="54">
        <f t="shared" si="17"/>
        <v>1439</v>
      </c>
      <c r="BS5" s="54">
        <f t="shared" si="18"/>
        <v>1407</v>
      </c>
      <c r="BT5" s="54">
        <f t="shared" si="19"/>
        <v>1373</v>
      </c>
      <c r="BU5" s="54">
        <f t="shared" si="20"/>
        <v>1368</v>
      </c>
      <c r="BV5" s="54">
        <f t="shared" si="21"/>
        <v>1337</v>
      </c>
      <c r="BW5" s="54">
        <f t="shared" si="22"/>
        <v>1252</v>
      </c>
      <c r="BX5" s="54">
        <f t="shared" si="23"/>
        <v>1221</v>
      </c>
      <c r="BY5" s="54">
        <f t="shared" si="24"/>
        <v>1180</v>
      </c>
      <c r="BZ5" s="54">
        <f t="shared" si="25"/>
        <v>1145</v>
      </c>
      <c r="CA5" s="54">
        <f t="shared" si="26"/>
        <v>1116</v>
      </c>
      <c r="CB5" s="54">
        <f t="shared" si="27"/>
        <v>937</v>
      </c>
      <c r="CC5" s="54">
        <f t="shared" si="28"/>
        <v>912</v>
      </c>
      <c r="CD5" s="54">
        <f t="shared" si="29"/>
        <v>889</v>
      </c>
      <c r="CE5" s="54">
        <f t="shared" si="30"/>
        <v>755</v>
      </c>
      <c r="CF5" s="54">
        <f t="shared" si="31"/>
        <v>358</v>
      </c>
      <c r="CG5" s="54">
        <f t="shared" si="32"/>
        <v>-108</v>
      </c>
      <c r="CH5" s="54">
        <f t="shared" si="33"/>
        <v>-124</v>
      </c>
      <c r="CI5" s="54" t="b">
        <f t="shared" si="34"/>
        <v>0</v>
      </c>
      <c r="CJ5" s="54" t="b">
        <f t="shared" si="35"/>
        <v>0</v>
      </c>
      <c r="CK5" s="54" t="b">
        <f t="shared" si="36"/>
        <v>0</v>
      </c>
      <c r="CL5" s="54" t="b">
        <f t="shared" si="37"/>
        <v>0</v>
      </c>
      <c r="CM5" s="54" t="b">
        <f t="shared" si="38"/>
        <v>0</v>
      </c>
      <c r="CN5" s="54" t="b">
        <f t="shared" si="39"/>
        <v>0</v>
      </c>
      <c r="CO5" s="54" t="e">
        <f t="shared" si="40"/>
        <v>#NUM!</v>
      </c>
      <c r="CP5" s="54" t="b">
        <f t="shared" si="41"/>
        <v>0</v>
      </c>
      <c r="CQ5" s="54" t="b">
        <f t="shared" si="42"/>
        <v>0</v>
      </c>
      <c r="CR5" s="54" t="b">
        <f t="shared" si="43"/>
        <v>0</v>
      </c>
      <c r="CS5" s="54" t="b">
        <f t="shared" si="44"/>
        <v>0</v>
      </c>
      <c r="CT5" s="54" t="b">
        <f t="shared" si="45"/>
        <v>0</v>
      </c>
      <c r="CU5" s="54" t="b">
        <f t="shared" si="46"/>
        <v>0</v>
      </c>
      <c r="CV5" s="54" t="b">
        <f t="shared" si="47"/>
        <v>0</v>
      </c>
      <c r="CW5" s="54" t="b">
        <f t="shared" si="48"/>
        <v>0</v>
      </c>
      <c r="CX5" s="54" t="b">
        <f t="shared" si="49"/>
        <v>0</v>
      </c>
      <c r="CY5" s="54"/>
      <c r="CZ5" s="54">
        <f t="shared" si="50"/>
        <v>19310</v>
      </c>
      <c r="DA5" s="54">
        <f t="shared" si="51"/>
        <v>27652</v>
      </c>
      <c r="DB5" s="54">
        <f t="shared" si="52"/>
        <v>34974</v>
      </c>
      <c r="DC5" s="54">
        <f t="shared" si="53"/>
        <v>41332</v>
      </c>
      <c r="DD5" s="54">
        <f t="shared" si="54"/>
        <v>46331</v>
      </c>
      <c r="DE5" s="54">
        <f t="shared" si="55"/>
        <v>47212</v>
      </c>
      <c r="DF5" s="54">
        <f t="shared" si="56"/>
        <v>47212</v>
      </c>
    </row>
    <row r="6" spans="1:110" ht="12.75">
      <c r="A6" s="54" t="str">
        <f>IF(Statistik!B38&lt;&gt;"",Statistik!B38,"")</f>
        <v>K</v>
      </c>
      <c r="B6" s="54">
        <f>IF(Statistik!N38&lt;&gt;"",Statistik!N38,"")</f>
      </c>
      <c r="C6" s="54">
        <f>IF(Statistik!O38&lt;&gt;"",Statistik!O38,"")</f>
        <v>1782</v>
      </c>
      <c r="D6" s="54">
        <f>IF(Statistik!P38&lt;&gt;"",Statistik!P38,"")</f>
        <v>1132</v>
      </c>
      <c r="E6" s="54">
        <f>IF(Statistik!Q38&lt;&gt;"",Statistik!Q38,"")</f>
        <v>1594</v>
      </c>
      <c r="F6" s="54">
        <f>IF(Statistik!R38&lt;&gt;"",Statistik!R38,"")</f>
        <v>898</v>
      </c>
      <c r="G6" s="54">
        <f>IF(Statistik!S38&lt;&gt;"",Statistik!S38,"")</f>
        <v>2106</v>
      </c>
      <c r="H6" s="54">
        <f>IF(Statistik!T38&lt;&gt;"",Statistik!T38,"")</f>
        <v>809</v>
      </c>
      <c r="I6" s="54">
        <f>IF(Statistik!U38&lt;&gt;"",Statistik!U38,"")</f>
        <v>1557</v>
      </c>
      <c r="J6" s="54">
        <f>IF(Statistik!V38&lt;&gt;"",Statistik!V38,"")</f>
      </c>
      <c r="K6" s="54">
        <f>IF(Statistik!W38&lt;&gt;"",Statistik!W38,"")</f>
        <v>732</v>
      </c>
      <c r="L6" s="54">
        <f>IF(Statistik!X38&lt;&gt;"",Statistik!X38,"")</f>
        <v>1608</v>
      </c>
      <c r="M6" s="54">
        <f>IF(Statistik!Y38&lt;&gt;"",Statistik!Y38,"")</f>
      </c>
      <c r="N6" s="54">
        <f>IF(Statistik!Z38&lt;&gt;"",Statistik!Z38,"")</f>
      </c>
      <c r="O6" s="54">
        <f>IF(Statistik!AA38&lt;&gt;"",Statistik!AA38,"")</f>
        <v>1740</v>
      </c>
      <c r="P6" s="54">
        <f>IF(Statistik!AB38&lt;&gt;"",Statistik!AB38,"")</f>
        <v>1257</v>
      </c>
      <c r="Q6" s="54">
        <f>IF(Statistik!AC38&lt;&gt;"",Statistik!AC38,"")</f>
        <v>397</v>
      </c>
      <c r="R6" s="54">
        <f>IF(Statistik!AD38&lt;&gt;"",Statistik!AD38,"")</f>
      </c>
      <c r="S6" s="54">
        <f>IF(Statistik!AE38&lt;&gt;"",Statistik!AE38,"")</f>
        <v>1297</v>
      </c>
      <c r="T6" s="54">
        <f>IF(Statistik!AF38&lt;&gt;"",Statistik!AF38,"")</f>
      </c>
      <c r="U6" s="54">
        <f>IF(Statistik!AG38&lt;&gt;"",Statistik!AG38,"")</f>
        <v>1104</v>
      </c>
      <c r="V6" s="54">
        <f>IF(Statistik!AH38&lt;&gt;"",Statistik!AH38,"")</f>
        <v>1562</v>
      </c>
      <c r="W6" s="54">
        <f>IF(Statistik!AI38&lt;&gt;"",Statistik!AI38,"")</f>
      </c>
      <c r="X6" s="54">
        <f>IF(Statistik!AJ38&lt;&gt;"",Statistik!AJ38,"")</f>
      </c>
      <c r="Y6" s="54">
        <f>IF(Statistik!AK38&lt;&gt;"",Statistik!AK38,"")</f>
        <v>1496</v>
      </c>
      <c r="Z6" s="54">
        <f>IF(Statistik!AL38&lt;&gt;"",Statistik!AL38,"")</f>
        <v>575</v>
      </c>
      <c r="AA6" s="54">
        <f>IF(Statistik!AM38&lt;&gt;"",Statistik!AM38,"")</f>
      </c>
      <c r="AB6" s="54">
        <f>IF(Statistik!AN38&lt;&gt;"",Statistik!AN38,"")</f>
        <v>1913</v>
      </c>
      <c r="AC6" s="54">
        <f>IF(Statistik!AO38&lt;&gt;"",Statistik!AO38,"")</f>
        <v>1735</v>
      </c>
      <c r="AD6" s="54">
        <f>IF(Statistik!AP38&lt;&gt;"",Statistik!AP38,"")</f>
      </c>
      <c r="AE6" s="54">
        <f>IF(Statistik!AQ38&lt;&gt;"",Statistik!AQ38,"")</f>
        <v>653</v>
      </c>
      <c r="AF6" s="54">
        <f>IF(Statistik!AR38&lt;&gt;"",Statistik!AR38,"")</f>
        <v>1747</v>
      </c>
      <c r="AG6" s="54">
        <f>IF(Statistik!AS38&lt;&gt;"",Statistik!AS38,"")</f>
      </c>
      <c r="AH6" s="54">
        <f>IF(Statistik!AT38&lt;&gt;"",Statistik!AT38,"")</f>
        <v>1701</v>
      </c>
      <c r="AI6" s="54">
        <f>IF(Statistik!AU38&lt;&gt;"",Statistik!AU38,"")</f>
      </c>
      <c r="AJ6" s="54">
        <f>IF(Statistik!AV38&lt;&gt;"",Statistik!AV38,"")</f>
      </c>
      <c r="AK6" s="54">
        <f>IF(Statistik!AW38&lt;&gt;"",Statistik!AW38,"")</f>
      </c>
      <c r="AL6" s="54">
        <f>IF(Statistik!AX38&lt;&gt;"",Statistik!AX38,"")</f>
      </c>
      <c r="AM6" s="54">
        <f>IF(Statistik!AY38&lt;&gt;"",Statistik!AY38,"")</f>
      </c>
      <c r="AN6" s="54">
        <f>IF(Statistik!AZ38&lt;&gt;"",Statistik!AZ38,"")</f>
      </c>
      <c r="AO6" s="54">
        <f>IF(Statistik!BA38&lt;&gt;"",Statistik!BA38,"")</f>
      </c>
      <c r="AP6" s="54">
        <f>IF(Statistik!BB38&lt;&gt;"",Statistik!BB38,"")</f>
      </c>
      <c r="AQ6" s="54">
        <f>IF(Statistik!BC38&lt;&gt;"",Statistik!BC38,"")</f>
      </c>
      <c r="AR6" s="54">
        <f>IF(Statistik!BD38&lt;&gt;"",Statistik!BD38,"")</f>
      </c>
      <c r="AS6" s="54">
        <f>IF(Statistik!BE38&lt;&gt;"",Statistik!BE38,"")</f>
      </c>
      <c r="AT6" s="54">
        <f>IF(Statistik!BF38&lt;&gt;"",Statistik!BF38,"")</f>
      </c>
      <c r="AU6" s="54">
        <f>IF(Statistik!BG38&lt;&gt;"",Statistik!BG38,"")</f>
      </c>
      <c r="AV6" s="54">
        <f>IF(Statistik!BH38&lt;&gt;"",Statistik!BH38,"")</f>
      </c>
      <c r="AW6" s="54">
        <f>IF(Statistik!BI38&lt;&gt;"",Statistik!BI38,"")</f>
      </c>
      <c r="AX6" s="54">
        <f>IF(Statistik!BJ38&lt;&gt;"",Statistik!BJ38,"")</f>
      </c>
      <c r="AY6" s="54">
        <f>IF(Statistik!BK38&lt;&gt;"",Statistik!BK38,"")</f>
      </c>
      <c r="AZ6" s="54">
        <f>Statistik!L38</f>
        <v>22</v>
      </c>
      <c r="BA6" s="54">
        <f t="shared" si="0"/>
        <v>2106</v>
      </c>
      <c r="BB6" s="54">
        <f t="shared" si="1"/>
        <v>1913</v>
      </c>
      <c r="BC6" s="54">
        <f t="shared" si="2"/>
        <v>1782</v>
      </c>
      <c r="BD6" s="54">
        <f t="shared" si="3"/>
        <v>1747</v>
      </c>
      <c r="BE6" s="54">
        <f t="shared" si="4"/>
        <v>1740</v>
      </c>
      <c r="BF6" s="54">
        <f t="shared" si="5"/>
        <v>1735</v>
      </c>
      <c r="BG6" s="54">
        <f t="shared" si="6"/>
        <v>1701</v>
      </c>
      <c r="BH6" s="54">
        <f t="shared" si="7"/>
        <v>1608</v>
      </c>
      <c r="BI6" s="54">
        <f t="shared" si="8"/>
        <v>1594</v>
      </c>
      <c r="BJ6" s="54">
        <f t="shared" si="9"/>
        <v>1562</v>
      </c>
      <c r="BK6" s="54">
        <f t="shared" si="10"/>
        <v>1557</v>
      </c>
      <c r="BL6" s="54">
        <f t="shared" si="11"/>
        <v>1496</v>
      </c>
      <c r="BM6" s="54">
        <f t="shared" si="12"/>
        <v>1297</v>
      </c>
      <c r="BN6" s="54">
        <f t="shared" si="13"/>
        <v>1257</v>
      </c>
      <c r="BO6" s="54">
        <f t="shared" si="14"/>
        <v>1132</v>
      </c>
      <c r="BP6" s="54">
        <f t="shared" si="15"/>
        <v>1104</v>
      </c>
      <c r="BQ6" s="54">
        <f t="shared" si="16"/>
        <v>898</v>
      </c>
      <c r="BR6" s="54">
        <f t="shared" si="17"/>
        <v>809</v>
      </c>
      <c r="BS6" s="54">
        <f t="shared" si="18"/>
        <v>732</v>
      </c>
      <c r="BT6" s="54">
        <f t="shared" si="19"/>
        <v>653</v>
      </c>
      <c r="BU6" s="54">
        <f t="shared" si="20"/>
        <v>575</v>
      </c>
      <c r="BV6" s="54">
        <f t="shared" si="21"/>
        <v>397</v>
      </c>
      <c r="BW6" s="54" t="b">
        <f t="shared" si="22"/>
        <v>0</v>
      </c>
      <c r="BX6" s="54" t="b">
        <f t="shared" si="23"/>
        <v>0</v>
      </c>
      <c r="BY6" s="54" t="b">
        <f t="shared" si="24"/>
        <v>0</v>
      </c>
      <c r="BZ6" s="54" t="b">
        <f t="shared" si="25"/>
        <v>0</v>
      </c>
      <c r="CA6" s="54" t="b">
        <f t="shared" si="26"/>
        <v>0</v>
      </c>
      <c r="CB6" s="54" t="b">
        <f t="shared" si="27"/>
        <v>0</v>
      </c>
      <c r="CC6" s="54" t="b">
        <f t="shared" si="28"/>
        <v>0</v>
      </c>
      <c r="CD6" s="54" t="b">
        <f t="shared" si="29"/>
        <v>0</v>
      </c>
      <c r="CE6" s="54" t="b">
        <f t="shared" si="30"/>
        <v>0</v>
      </c>
      <c r="CF6" s="54" t="b">
        <f t="shared" si="31"/>
        <v>0</v>
      </c>
      <c r="CG6" s="54" t="b">
        <f t="shared" si="32"/>
        <v>0</v>
      </c>
      <c r="CH6" s="54" t="b">
        <f t="shared" si="33"/>
        <v>0</v>
      </c>
      <c r="CI6" s="54" t="b">
        <f t="shared" si="34"/>
        <v>0</v>
      </c>
      <c r="CJ6" s="54" t="b">
        <f t="shared" si="35"/>
        <v>0</v>
      </c>
      <c r="CK6" s="54" t="b">
        <f t="shared" si="36"/>
        <v>0</v>
      </c>
      <c r="CL6" s="54" t="b">
        <f t="shared" si="37"/>
        <v>0</v>
      </c>
      <c r="CM6" s="54" t="b">
        <f t="shared" si="38"/>
        <v>0</v>
      </c>
      <c r="CN6" s="54" t="b">
        <f t="shared" si="39"/>
        <v>0</v>
      </c>
      <c r="CO6" s="54" t="e">
        <f t="shared" si="40"/>
        <v>#NUM!</v>
      </c>
      <c r="CP6" s="54" t="b">
        <f t="shared" si="41"/>
        <v>0</v>
      </c>
      <c r="CQ6" s="54" t="b">
        <f t="shared" si="42"/>
        <v>0</v>
      </c>
      <c r="CR6" s="54" t="b">
        <f t="shared" si="43"/>
        <v>0</v>
      </c>
      <c r="CS6" s="54" t="b">
        <f t="shared" si="44"/>
        <v>0</v>
      </c>
      <c r="CT6" s="54" t="b">
        <f t="shared" si="45"/>
        <v>0</v>
      </c>
      <c r="CU6" s="54" t="b">
        <f t="shared" si="46"/>
        <v>0</v>
      </c>
      <c r="CV6" s="54" t="b">
        <f t="shared" si="47"/>
        <v>0</v>
      </c>
      <c r="CW6" s="54" t="b">
        <f t="shared" si="48"/>
        <v>0</v>
      </c>
      <c r="CX6" s="54" t="b">
        <f t="shared" si="49"/>
        <v>0</v>
      </c>
      <c r="CY6" s="54"/>
      <c r="CZ6" s="54">
        <f t="shared" si="50"/>
        <v>17488</v>
      </c>
      <c r="DA6" s="54">
        <f t="shared" si="51"/>
        <v>24227</v>
      </c>
      <c r="DB6" s="54">
        <f t="shared" si="52"/>
        <v>28423</v>
      </c>
      <c r="DC6" s="54">
        <f t="shared" si="53"/>
        <v>29395</v>
      </c>
      <c r="DD6" s="54">
        <f t="shared" si="54"/>
        <v>29395</v>
      </c>
      <c r="DE6" s="54">
        <f t="shared" si="55"/>
        <v>29395</v>
      </c>
      <c r="DF6" s="54">
        <f t="shared" si="56"/>
        <v>29395</v>
      </c>
    </row>
    <row r="7" spans="1:110" ht="12.75">
      <c r="A7" s="54" t="str">
        <f>IF(Statistik!B33&lt;&gt;"",Statistik!B33,"")</f>
        <v>F</v>
      </c>
      <c r="B7" s="54">
        <f>IF(Statistik!N33&lt;&gt;"",Statistik!N33,"")</f>
        <v>1575</v>
      </c>
      <c r="C7" s="54">
        <f>IF(Statistik!O33&lt;&gt;"",Statistik!O33,"")</f>
        <v>2133</v>
      </c>
      <c r="D7" s="54">
        <f>IF(Statistik!P33&lt;&gt;"",Statistik!P33,"")</f>
        <v>1327</v>
      </c>
      <c r="E7" s="54">
        <f>IF(Statistik!Q33&lt;&gt;"",Statistik!Q33,"")</f>
        <v>1482</v>
      </c>
      <c r="F7" s="54">
        <f>IF(Statistik!R33&lt;&gt;"",Statistik!R33,"")</f>
      </c>
      <c r="G7" s="54">
        <f>IF(Statistik!S33&lt;&gt;"",Statistik!S33,"")</f>
        <v>632</v>
      </c>
      <c r="H7" s="54">
        <f>IF(Statistik!T33&lt;&gt;"",Statistik!T33,"")</f>
      </c>
      <c r="I7" s="54">
        <f>IF(Statistik!U33&lt;&gt;"",Statistik!U33,"")</f>
        <v>660</v>
      </c>
      <c r="J7" s="54">
        <f>IF(Statistik!V33&lt;&gt;"",Statistik!V33,"")</f>
        <v>1446</v>
      </c>
      <c r="K7" s="54">
        <f>IF(Statistik!W33&lt;&gt;"",Statistik!W33,"")</f>
        <v>1870</v>
      </c>
      <c r="L7" s="54">
        <f>IF(Statistik!X33&lt;&gt;"",Statistik!X33,"")</f>
        <v>1705</v>
      </c>
      <c r="M7" s="54">
        <f>IF(Statistik!Y33&lt;&gt;"",Statistik!Y33,"")</f>
      </c>
      <c r="N7" s="54">
        <f>IF(Statistik!Z33&lt;&gt;"",Statistik!Z33,"")</f>
        <v>1464</v>
      </c>
      <c r="O7" s="54">
        <f>IF(Statistik!AA33&lt;&gt;"",Statistik!AA33,"")</f>
        <v>1490</v>
      </c>
      <c r="P7" s="54">
        <f>IF(Statistik!AB33&lt;&gt;"",Statistik!AB33,"")</f>
        <v>810</v>
      </c>
      <c r="Q7" s="54">
        <f>IF(Statistik!AC33&lt;&gt;"",Statistik!AC33,"")</f>
        <v>1076</v>
      </c>
      <c r="R7" s="54">
        <f>IF(Statistik!AD33&lt;&gt;"",Statistik!AD33,"")</f>
        <v>1641</v>
      </c>
      <c r="S7" s="54">
        <f>IF(Statistik!AE33&lt;&gt;"",Statistik!AE33,"")</f>
        <v>1510</v>
      </c>
      <c r="T7" s="54">
        <f>IF(Statistik!AF33&lt;&gt;"",Statistik!AF33,"")</f>
        <v>561</v>
      </c>
      <c r="U7" s="54">
        <f>IF(Statistik!AG33&lt;&gt;"",Statistik!AG33,"")</f>
      </c>
      <c r="V7" s="54">
        <f>IF(Statistik!AH33&lt;&gt;"",Statistik!AH33,"")</f>
        <v>1101</v>
      </c>
      <c r="W7" s="54">
        <f>IF(Statistik!AI33&lt;&gt;"",Statistik!AI33,"")</f>
        <v>1078</v>
      </c>
      <c r="X7" s="54">
        <f>IF(Statistik!AJ33&lt;&gt;"",Statistik!AJ33,"")</f>
        <v>1673</v>
      </c>
      <c r="Y7" s="54">
        <f>IF(Statistik!AK33&lt;&gt;"",Statistik!AK33,"")</f>
      </c>
      <c r="Z7" s="54">
        <f>IF(Statistik!AL33&lt;&gt;"",Statistik!AL33,"")</f>
        <v>2101</v>
      </c>
      <c r="AA7" s="54">
        <f>IF(Statistik!AM33&lt;&gt;"",Statistik!AM33,"")</f>
      </c>
      <c r="AB7" s="54">
        <f>IF(Statistik!AN33&lt;&gt;"",Statistik!AN33,"")</f>
        <v>1042</v>
      </c>
      <c r="AC7" s="54">
        <f>IF(Statistik!AO33&lt;&gt;"",Statistik!AO33,"")</f>
      </c>
      <c r="AD7" s="54">
        <f>IF(Statistik!AP33&lt;&gt;"",Statistik!AP33,"")</f>
      </c>
      <c r="AE7" s="54">
        <f>IF(Statistik!AQ33&lt;&gt;"",Statistik!AQ33,"")</f>
        <v>1272</v>
      </c>
      <c r="AF7" s="54">
        <f>IF(Statistik!AR33&lt;&gt;"",Statistik!AR33,"")</f>
        <v>1041</v>
      </c>
      <c r="AG7" s="54">
        <f>IF(Statistik!AS33&lt;&gt;"",Statistik!AS33,"")</f>
        <v>1402</v>
      </c>
      <c r="AH7" s="54">
        <f>IF(Statistik!AT33&lt;&gt;"",Statistik!AT33,"")</f>
      </c>
      <c r="AI7" s="54">
        <f>IF(Statistik!AU33&lt;&gt;"",Statistik!AU33,"")</f>
        <v>910</v>
      </c>
      <c r="AJ7" s="54">
        <f>IF(Statistik!AV33&lt;&gt;"",Statistik!AV33,"")</f>
      </c>
      <c r="AK7" s="54">
        <f>IF(Statistik!AW33&lt;&gt;"",Statistik!AW33,"")</f>
      </c>
      <c r="AL7" s="54">
        <f>IF(Statistik!AX33&lt;&gt;"",Statistik!AX33,"")</f>
      </c>
      <c r="AM7" s="54">
        <f>IF(Statistik!AY33&lt;&gt;"",Statistik!AY33,"")</f>
      </c>
      <c r="AN7" s="54">
        <f>IF(Statistik!AZ33&lt;&gt;"",Statistik!AZ33,"")</f>
      </c>
      <c r="AO7" s="54">
        <f>IF(Statistik!BA33&lt;&gt;"",Statistik!BA33,"")</f>
      </c>
      <c r="AP7" s="54">
        <f>IF(Statistik!BB33&lt;&gt;"",Statistik!BB33,"")</f>
      </c>
      <c r="AQ7" s="54">
        <f>IF(Statistik!BC33&lt;&gt;"",Statistik!BC33,"")</f>
      </c>
      <c r="AR7" s="54">
        <f>IF(Statistik!BD33&lt;&gt;"",Statistik!BD33,"")</f>
      </c>
      <c r="AS7" s="54">
        <f>IF(Statistik!BE33&lt;&gt;"",Statistik!BE33,"")</f>
      </c>
      <c r="AT7" s="54">
        <f>IF(Statistik!BF33&lt;&gt;"",Statistik!BF33,"")</f>
      </c>
      <c r="AU7" s="54">
        <f>IF(Statistik!BG33&lt;&gt;"",Statistik!BG33,"")</f>
      </c>
      <c r="AV7" s="54">
        <f>IF(Statistik!BH33&lt;&gt;"",Statistik!BH33,"")</f>
      </c>
      <c r="AW7" s="54">
        <f>IF(Statistik!BI33&lt;&gt;"",Statistik!BI33,"")</f>
      </c>
      <c r="AX7" s="54">
        <f>IF(Statistik!BJ33&lt;&gt;"",Statistik!BJ33,"")</f>
      </c>
      <c r="AY7" s="54">
        <f>IF(Statistik!BK33&lt;&gt;"",Statistik!BK33,"")</f>
      </c>
      <c r="AZ7" s="54">
        <f>Statistik!L33</f>
        <v>25</v>
      </c>
      <c r="BA7" s="54">
        <f t="shared" si="0"/>
        <v>2133</v>
      </c>
      <c r="BB7" s="54">
        <f t="shared" si="1"/>
        <v>2101</v>
      </c>
      <c r="BC7" s="54">
        <f t="shared" si="2"/>
        <v>1870</v>
      </c>
      <c r="BD7" s="54">
        <f t="shared" si="3"/>
        <v>1705</v>
      </c>
      <c r="BE7" s="54">
        <f t="shared" si="4"/>
        <v>1673</v>
      </c>
      <c r="BF7" s="54">
        <f t="shared" si="5"/>
        <v>1641</v>
      </c>
      <c r="BG7" s="54">
        <f t="shared" si="6"/>
        <v>1575</v>
      </c>
      <c r="BH7" s="54">
        <f t="shared" si="7"/>
        <v>1510</v>
      </c>
      <c r="BI7" s="54">
        <f t="shared" si="8"/>
        <v>1490</v>
      </c>
      <c r="BJ7" s="54">
        <f t="shared" si="9"/>
        <v>1482</v>
      </c>
      <c r="BK7" s="54">
        <f t="shared" si="10"/>
        <v>1464</v>
      </c>
      <c r="BL7" s="54">
        <f t="shared" si="11"/>
        <v>1446</v>
      </c>
      <c r="BM7" s="54">
        <f t="shared" si="12"/>
        <v>1402</v>
      </c>
      <c r="BN7" s="54">
        <f t="shared" si="13"/>
        <v>1327</v>
      </c>
      <c r="BO7" s="54">
        <f t="shared" si="14"/>
        <v>1272</v>
      </c>
      <c r="BP7" s="54">
        <f t="shared" si="15"/>
        <v>1101</v>
      </c>
      <c r="BQ7" s="54">
        <f t="shared" si="16"/>
        <v>1078</v>
      </c>
      <c r="BR7" s="54">
        <f t="shared" si="17"/>
        <v>1076</v>
      </c>
      <c r="BS7" s="54">
        <f t="shared" si="18"/>
        <v>1042</v>
      </c>
      <c r="BT7" s="54">
        <f t="shared" si="19"/>
        <v>1041</v>
      </c>
      <c r="BU7" s="54">
        <f t="shared" si="20"/>
        <v>910</v>
      </c>
      <c r="BV7" s="54">
        <f t="shared" si="21"/>
        <v>810</v>
      </c>
      <c r="BW7" s="54">
        <f t="shared" si="22"/>
        <v>660</v>
      </c>
      <c r="BX7" s="54">
        <f t="shared" si="23"/>
        <v>632</v>
      </c>
      <c r="BY7" s="54">
        <f t="shared" si="24"/>
        <v>561</v>
      </c>
      <c r="BZ7" s="54" t="b">
        <f t="shared" si="25"/>
        <v>0</v>
      </c>
      <c r="CA7" s="54" t="b">
        <f t="shared" si="26"/>
        <v>0</v>
      </c>
      <c r="CB7" s="54" t="b">
        <f t="shared" si="27"/>
        <v>0</v>
      </c>
      <c r="CC7" s="54" t="b">
        <f t="shared" si="28"/>
        <v>0</v>
      </c>
      <c r="CD7" s="54" t="b">
        <f t="shared" si="29"/>
        <v>0</v>
      </c>
      <c r="CE7" s="54" t="b">
        <f t="shared" si="30"/>
        <v>0</v>
      </c>
      <c r="CF7" s="54" t="b">
        <f t="shared" si="31"/>
        <v>0</v>
      </c>
      <c r="CG7" s="54" t="b">
        <f t="shared" si="32"/>
        <v>0</v>
      </c>
      <c r="CH7" s="54" t="b">
        <f t="shared" si="33"/>
        <v>0</v>
      </c>
      <c r="CI7" s="54" t="b">
        <f t="shared" si="34"/>
        <v>0</v>
      </c>
      <c r="CJ7" s="54" t="b">
        <f t="shared" si="35"/>
        <v>0</v>
      </c>
      <c r="CK7" s="54" t="b">
        <f t="shared" si="36"/>
        <v>0</v>
      </c>
      <c r="CL7" s="54" t="b">
        <f t="shared" si="37"/>
        <v>0</v>
      </c>
      <c r="CM7" s="54" t="b">
        <f t="shared" si="38"/>
        <v>0</v>
      </c>
      <c r="CN7" s="54" t="b">
        <f t="shared" si="39"/>
        <v>0</v>
      </c>
      <c r="CO7" s="54" t="e">
        <f t="shared" si="40"/>
        <v>#NUM!</v>
      </c>
      <c r="CP7" s="54" t="b">
        <f t="shared" si="41"/>
        <v>0</v>
      </c>
      <c r="CQ7" s="54" t="b">
        <f t="shared" si="42"/>
        <v>0</v>
      </c>
      <c r="CR7" s="54" t="b">
        <f t="shared" si="43"/>
        <v>0</v>
      </c>
      <c r="CS7" s="54" t="b">
        <f t="shared" si="44"/>
        <v>0</v>
      </c>
      <c r="CT7" s="54" t="b">
        <f t="shared" si="45"/>
        <v>0</v>
      </c>
      <c r="CU7" s="54" t="b">
        <f t="shared" si="46"/>
        <v>0</v>
      </c>
      <c r="CV7" s="54" t="b">
        <f t="shared" si="47"/>
        <v>0</v>
      </c>
      <c r="CW7" s="54" t="b">
        <f t="shared" si="48"/>
        <v>0</v>
      </c>
      <c r="CX7" s="54" t="b">
        <f t="shared" si="49"/>
        <v>0</v>
      </c>
      <c r="CY7" s="54"/>
      <c r="CZ7" s="54">
        <f t="shared" si="50"/>
        <v>17180</v>
      </c>
      <c r="DA7" s="54">
        <f t="shared" si="51"/>
        <v>24091</v>
      </c>
      <c r="DB7" s="54">
        <f t="shared" si="52"/>
        <v>29429</v>
      </c>
      <c r="DC7" s="54">
        <f t="shared" si="53"/>
        <v>33002</v>
      </c>
      <c r="DD7" s="54">
        <f t="shared" si="54"/>
        <v>33002</v>
      </c>
      <c r="DE7" s="54">
        <f t="shared" si="55"/>
        <v>33002</v>
      </c>
      <c r="DF7" s="54">
        <f t="shared" si="56"/>
        <v>33002</v>
      </c>
    </row>
    <row r="8" spans="1:110" ht="12.75">
      <c r="A8" s="54" t="str">
        <f>IF(Statistik!B48&lt;&gt;"",Statistik!B48,"")</f>
        <v>U</v>
      </c>
      <c r="B8" s="54">
        <f>IF(Statistik!N48&lt;&gt;"",Statistik!N48,"")</f>
        <v>1486</v>
      </c>
      <c r="C8" s="54">
        <f>IF(Statistik!O48&lt;&gt;"",Statistik!O48,"")</f>
        <v>1500</v>
      </c>
      <c r="D8" s="54">
        <f>IF(Statistik!P48&lt;&gt;"",Statistik!P48,"")</f>
        <v>1337</v>
      </c>
      <c r="E8" s="54">
        <f>IF(Statistik!Q48&lt;&gt;"",Statistik!Q48,"")</f>
        <v>942</v>
      </c>
      <c r="F8" s="54">
        <f>IF(Statistik!R48&lt;&gt;"",Statistik!R48,"")</f>
        <v>2055</v>
      </c>
      <c r="G8" s="54">
        <f>IF(Statistik!S48&lt;&gt;"",Statistik!S48,"")</f>
        <v>772</v>
      </c>
      <c r="H8" s="54">
        <f>IF(Statistik!T48&lt;&gt;"",Statistik!T48,"")</f>
        <v>1936</v>
      </c>
      <c r="I8" s="54">
        <f>IF(Statistik!U48&lt;&gt;"",Statistik!U48,"")</f>
        <v>960</v>
      </c>
      <c r="J8" s="54">
        <f>IF(Statistik!V48&lt;&gt;"",Statistik!V48,"")</f>
        <v>1784</v>
      </c>
      <c r="K8" s="54">
        <f>IF(Statistik!W48&lt;&gt;"",Statistik!W48,"")</f>
        <v>1787</v>
      </c>
      <c r="L8" s="54">
        <f>IF(Statistik!X48&lt;&gt;"",Statistik!X48,"")</f>
        <v>856</v>
      </c>
      <c r="M8" s="54">
        <f>IF(Statistik!Y48&lt;&gt;"",Statistik!Y48,"")</f>
        <v>979</v>
      </c>
      <c r="N8" s="54">
        <f>IF(Statistik!Z48&lt;&gt;"",Statistik!Z48,"")</f>
        <v>755</v>
      </c>
      <c r="O8" s="54">
        <f>IF(Statistik!AA48&lt;&gt;"",Statistik!AA48,"")</f>
        <v>1632</v>
      </c>
      <c r="P8" s="54">
        <f>IF(Statistik!AB48&lt;&gt;"",Statistik!AB48,"")</f>
        <v>900</v>
      </c>
      <c r="Q8" s="54">
        <f>IF(Statistik!AC48&lt;&gt;"",Statistik!AC48,"")</f>
      </c>
      <c r="R8" s="54">
        <f>IF(Statistik!AD48&lt;&gt;"",Statistik!AD48,"")</f>
        <v>1097</v>
      </c>
      <c r="S8" s="54">
        <f>IF(Statistik!AE48&lt;&gt;"",Statistik!AE48,"")</f>
        <v>813</v>
      </c>
      <c r="T8" s="54">
        <f>IF(Statistik!AF48&lt;&gt;"",Statistik!AF48,"")</f>
        <v>1090</v>
      </c>
      <c r="U8" s="54">
        <f>IF(Statistik!AG48&lt;&gt;"",Statistik!AG48,"")</f>
        <v>1685</v>
      </c>
      <c r="V8" s="54">
        <f>IF(Statistik!AH48&lt;&gt;"",Statistik!AH48,"")</f>
        <v>685</v>
      </c>
      <c r="W8" s="54">
        <f>IF(Statistik!AI48&lt;&gt;"",Statistik!AI48,"")</f>
        <v>1249</v>
      </c>
      <c r="X8" s="54">
        <f>IF(Statistik!AJ48&lt;&gt;"",Statistik!AJ48,"")</f>
      </c>
      <c r="Y8" s="54">
        <f>IF(Statistik!AK48&lt;&gt;"",Statistik!AK48,"")</f>
        <v>1387</v>
      </c>
      <c r="Z8" s="54">
        <f>IF(Statistik!AL48&lt;&gt;"",Statistik!AL48,"")</f>
        <v>1438</v>
      </c>
      <c r="AA8" s="54">
        <f>IF(Statistik!AM48&lt;&gt;"",Statistik!AM48,"")</f>
        <v>887</v>
      </c>
      <c r="AB8" s="54">
        <f>IF(Statistik!AN48&lt;&gt;"",Statistik!AN48,"")</f>
        <v>1450</v>
      </c>
      <c r="AC8" s="54">
        <f>IF(Statistik!AO48&lt;&gt;"",Statistik!AO48,"")</f>
        <v>1019</v>
      </c>
      <c r="AD8" s="54">
        <f>IF(Statistik!AP48&lt;&gt;"",Statistik!AP48,"")</f>
        <v>535</v>
      </c>
      <c r="AE8" s="54">
        <f>IF(Statistik!AQ48&lt;&gt;"",Statistik!AQ48,"")</f>
        <v>1367</v>
      </c>
      <c r="AF8" s="54">
        <f>IF(Statistik!AR48&lt;&gt;"",Statistik!AR48,"")</f>
        <v>1222</v>
      </c>
      <c r="AG8" s="54">
        <f>IF(Statistik!AS48&lt;&gt;"",Statistik!AS48,"")</f>
        <v>1315</v>
      </c>
      <c r="AH8" s="54">
        <f>IF(Statistik!AT48&lt;&gt;"",Statistik!AT48,"")</f>
        <v>1205</v>
      </c>
      <c r="AI8" s="54">
        <f>IF(Statistik!AU48&lt;&gt;"",Statistik!AU48,"")</f>
        <v>1254</v>
      </c>
      <c r="AJ8" s="54">
        <f>IF(Statistik!AV48&lt;&gt;"",Statistik!AV48,"")</f>
      </c>
      <c r="AK8" s="54">
        <f>IF(Statistik!AW48&lt;&gt;"",Statistik!AW48,"")</f>
      </c>
      <c r="AL8" s="54">
        <f>IF(Statistik!AX48&lt;&gt;"",Statistik!AX48,"")</f>
      </c>
      <c r="AM8" s="54">
        <f>IF(Statistik!AY48&lt;&gt;"",Statistik!AY48,"")</f>
      </c>
      <c r="AN8" s="54">
        <f>IF(Statistik!AZ48&lt;&gt;"",Statistik!AZ48,"")</f>
      </c>
      <c r="AO8" s="54">
        <f>IF(Statistik!BA48&lt;&gt;"",Statistik!BA48,"")</f>
      </c>
      <c r="AP8" s="54">
        <f>IF(Statistik!BB48&lt;&gt;"",Statistik!BB48,"")</f>
      </c>
      <c r="AQ8" s="54">
        <f>IF(Statistik!BC48&lt;&gt;"",Statistik!BC48,"")</f>
      </c>
      <c r="AR8" s="54">
        <f>IF(Statistik!BD48&lt;&gt;"",Statistik!BD48,"")</f>
      </c>
      <c r="AS8" s="54">
        <f>IF(Statistik!BE48&lt;&gt;"",Statistik!BE48,"")</f>
      </c>
      <c r="AT8" s="54">
        <f>IF(Statistik!BF48&lt;&gt;"",Statistik!BF48,"")</f>
      </c>
      <c r="AU8" s="54">
        <f>IF(Statistik!BG48&lt;&gt;"",Statistik!BG48,"")</f>
      </c>
      <c r="AV8" s="54">
        <f>IF(Statistik!BH48&lt;&gt;"",Statistik!BH48,"")</f>
      </c>
      <c r="AW8" s="54">
        <f>IF(Statistik!BI48&lt;&gt;"",Statistik!BI48,"")</f>
      </c>
      <c r="AX8" s="54">
        <f>IF(Statistik!BJ48&lt;&gt;"",Statistik!BJ48,"")</f>
      </c>
      <c r="AY8" s="54">
        <f>IF(Statistik!BK48&lt;&gt;"",Statistik!BK48,"")</f>
      </c>
      <c r="AZ8" s="54">
        <f>Statistik!L48</f>
        <v>32</v>
      </c>
      <c r="BA8" s="54">
        <f t="shared" si="0"/>
        <v>2055</v>
      </c>
      <c r="BB8" s="54">
        <f t="shared" si="1"/>
        <v>1936</v>
      </c>
      <c r="BC8" s="54">
        <f t="shared" si="2"/>
        <v>1787</v>
      </c>
      <c r="BD8" s="54">
        <f t="shared" si="3"/>
        <v>1784</v>
      </c>
      <c r="BE8" s="54">
        <f t="shared" si="4"/>
        <v>1685</v>
      </c>
      <c r="BF8" s="54">
        <f t="shared" si="5"/>
        <v>1632</v>
      </c>
      <c r="BG8" s="54">
        <f t="shared" si="6"/>
        <v>1500</v>
      </c>
      <c r="BH8" s="54">
        <f t="shared" si="7"/>
        <v>1486</v>
      </c>
      <c r="BI8" s="54">
        <f t="shared" si="8"/>
        <v>1450</v>
      </c>
      <c r="BJ8" s="54">
        <f t="shared" si="9"/>
        <v>1438</v>
      </c>
      <c r="BK8" s="54">
        <f t="shared" si="10"/>
        <v>1387</v>
      </c>
      <c r="BL8" s="54">
        <f t="shared" si="11"/>
        <v>1367</v>
      </c>
      <c r="BM8" s="54">
        <f t="shared" si="12"/>
        <v>1337</v>
      </c>
      <c r="BN8" s="54">
        <f t="shared" si="13"/>
        <v>1315</v>
      </c>
      <c r="BO8" s="54">
        <f t="shared" si="14"/>
        <v>1254</v>
      </c>
      <c r="BP8" s="54">
        <f t="shared" si="15"/>
        <v>1249</v>
      </c>
      <c r="BQ8" s="54">
        <f t="shared" si="16"/>
        <v>1222</v>
      </c>
      <c r="BR8" s="54">
        <f t="shared" si="17"/>
        <v>1205</v>
      </c>
      <c r="BS8" s="54">
        <f t="shared" si="18"/>
        <v>1097</v>
      </c>
      <c r="BT8" s="54">
        <f t="shared" si="19"/>
        <v>1090</v>
      </c>
      <c r="BU8" s="54">
        <f t="shared" si="20"/>
        <v>1019</v>
      </c>
      <c r="BV8" s="54">
        <f t="shared" si="21"/>
        <v>979</v>
      </c>
      <c r="BW8" s="54">
        <f t="shared" si="22"/>
        <v>960</v>
      </c>
      <c r="BX8" s="54">
        <f t="shared" si="23"/>
        <v>942</v>
      </c>
      <c r="BY8" s="54">
        <f t="shared" si="24"/>
        <v>900</v>
      </c>
      <c r="BZ8" s="54">
        <f t="shared" si="25"/>
        <v>887</v>
      </c>
      <c r="CA8" s="54">
        <f t="shared" si="26"/>
        <v>856</v>
      </c>
      <c r="CB8" s="54">
        <f t="shared" si="27"/>
        <v>813</v>
      </c>
      <c r="CC8" s="54">
        <f t="shared" si="28"/>
        <v>772</v>
      </c>
      <c r="CD8" s="54">
        <f t="shared" si="29"/>
        <v>755</v>
      </c>
      <c r="CE8" s="54">
        <f t="shared" si="30"/>
        <v>685</v>
      </c>
      <c r="CF8" s="54">
        <f t="shared" si="31"/>
        <v>535</v>
      </c>
      <c r="CG8" s="54" t="b">
        <f t="shared" si="32"/>
        <v>0</v>
      </c>
      <c r="CH8" s="54" t="b">
        <f t="shared" si="33"/>
        <v>0</v>
      </c>
      <c r="CI8" s="54" t="b">
        <f t="shared" si="34"/>
        <v>0</v>
      </c>
      <c r="CJ8" s="54" t="b">
        <f t="shared" si="35"/>
        <v>0</v>
      </c>
      <c r="CK8" s="54" t="b">
        <f t="shared" si="36"/>
        <v>0</v>
      </c>
      <c r="CL8" s="54" t="b">
        <f t="shared" si="37"/>
        <v>0</v>
      </c>
      <c r="CM8" s="54" t="b">
        <f t="shared" si="38"/>
        <v>0</v>
      </c>
      <c r="CN8" s="54" t="b">
        <f t="shared" si="39"/>
        <v>0</v>
      </c>
      <c r="CO8" s="54" t="e">
        <f t="shared" si="40"/>
        <v>#NUM!</v>
      </c>
      <c r="CP8" s="54" t="b">
        <f t="shared" si="41"/>
        <v>0</v>
      </c>
      <c r="CQ8" s="54" t="b">
        <f t="shared" si="42"/>
        <v>0</v>
      </c>
      <c r="CR8" s="54" t="b">
        <f t="shared" si="43"/>
        <v>0</v>
      </c>
      <c r="CS8" s="54" t="b">
        <f t="shared" si="44"/>
        <v>0</v>
      </c>
      <c r="CT8" s="54" t="b">
        <f t="shared" si="45"/>
        <v>0</v>
      </c>
      <c r="CU8" s="54" t="b">
        <f t="shared" si="46"/>
        <v>0</v>
      </c>
      <c r="CV8" s="54" t="b">
        <f t="shared" si="47"/>
        <v>0</v>
      </c>
      <c r="CW8" s="54" t="b">
        <f t="shared" si="48"/>
        <v>0</v>
      </c>
      <c r="CX8" s="54" t="b">
        <f t="shared" si="49"/>
        <v>0</v>
      </c>
      <c r="CY8" s="54"/>
      <c r="CZ8" s="54">
        <f t="shared" si="50"/>
        <v>16753</v>
      </c>
      <c r="DA8" s="54">
        <f t="shared" si="51"/>
        <v>23413</v>
      </c>
      <c r="DB8" s="54">
        <f t="shared" si="52"/>
        <v>29276</v>
      </c>
      <c r="DC8" s="54">
        <f t="shared" si="53"/>
        <v>34076</v>
      </c>
      <c r="DD8" s="54">
        <f t="shared" si="54"/>
        <v>38159</v>
      </c>
      <c r="DE8" s="54">
        <f t="shared" si="55"/>
        <v>39379</v>
      </c>
      <c r="DF8" s="54">
        <f t="shared" si="56"/>
        <v>39379</v>
      </c>
    </row>
    <row r="9" spans="1:110" ht="12.75">
      <c r="A9" s="54" t="str">
        <f>IF(Statistik!B35&lt;&gt;"",Statistik!B35,"")</f>
        <v>H</v>
      </c>
      <c r="B9" s="54">
        <f>IF(Statistik!N35&lt;&gt;"",Statistik!N35,"")</f>
        <v>1015</v>
      </c>
      <c r="C9" s="54">
        <f>IF(Statistik!O35&lt;&gt;"",Statistik!O35,"")</f>
        <v>1588</v>
      </c>
      <c r="D9" s="54">
        <f>IF(Statistik!P35&lt;&gt;"",Statistik!P35,"")</f>
        <v>1082</v>
      </c>
      <c r="E9" s="54">
        <f>IF(Statistik!Q35&lt;&gt;"",Statistik!Q35,"")</f>
        <v>281</v>
      </c>
      <c r="F9" s="54">
        <f>IF(Statistik!R35&lt;&gt;"",Statistik!R35,"")</f>
        <v>1104</v>
      </c>
      <c r="G9" s="54">
        <f>IF(Statistik!S35&lt;&gt;"",Statistik!S35,"")</f>
        <v>1559</v>
      </c>
      <c r="H9" s="54">
        <f>IF(Statistik!T35&lt;&gt;"",Statistik!T35,"")</f>
        <v>1224</v>
      </c>
      <c r="I9" s="54">
        <f>IF(Statistik!U35&lt;&gt;"",Statistik!U35,"")</f>
        <v>1162</v>
      </c>
      <c r="J9" s="54">
        <f>IF(Statistik!V35&lt;&gt;"",Statistik!V35,"")</f>
        <v>695</v>
      </c>
      <c r="K9" s="54">
        <f>IF(Statistik!W35&lt;&gt;"",Statistik!W35,"")</f>
        <v>1392</v>
      </c>
      <c r="L9" s="54">
        <f>IF(Statistik!X35&lt;&gt;"",Statistik!X35,"")</f>
        <v>512</v>
      </c>
      <c r="M9" s="54">
        <f>IF(Statistik!Y35&lt;&gt;"",Statistik!Y35,"")</f>
      </c>
      <c r="N9" s="54">
        <f>IF(Statistik!Z35&lt;&gt;"",Statistik!Z35,"")</f>
      </c>
      <c r="O9" s="54">
        <f>IF(Statistik!AA35&lt;&gt;"",Statistik!AA35,"")</f>
        <v>964</v>
      </c>
      <c r="P9" s="54">
        <f>IF(Statistik!AB35&lt;&gt;"",Statistik!AB35,"")</f>
        <v>1932</v>
      </c>
      <c r="Q9" s="54">
        <f>IF(Statistik!AC35&lt;&gt;"",Statistik!AC35,"")</f>
        <v>1072</v>
      </c>
      <c r="R9" s="54">
        <f>IF(Statistik!AD35&lt;&gt;"",Statistik!AD35,"")</f>
        <v>1118</v>
      </c>
      <c r="S9" s="54">
        <f>IF(Statistik!AE35&lt;&gt;"",Statistik!AE35,"")</f>
        <v>1250</v>
      </c>
      <c r="T9" s="54">
        <f>IF(Statistik!AF35&lt;&gt;"",Statistik!AF35,"")</f>
        <v>937</v>
      </c>
      <c r="U9" s="54">
        <f>IF(Statistik!AG35&lt;&gt;"",Statistik!AG35,"")</f>
        <v>1243</v>
      </c>
      <c r="V9" s="54">
        <f>IF(Statistik!AH35&lt;&gt;"",Statistik!AH35,"")</f>
        <v>1717</v>
      </c>
      <c r="W9" s="54">
        <f>IF(Statistik!AI35&lt;&gt;"",Statistik!AI35,"")</f>
        <v>1391</v>
      </c>
      <c r="X9" s="54">
        <f>IF(Statistik!AJ35&lt;&gt;"",Statistik!AJ35,"")</f>
        <v>976</v>
      </c>
      <c r="Y9" s="54">
        <f>IF(Statistik!AK35&lt;&gt;"",Statistik!AK35,"")</f>
        <v>1134</v>
      </c>
      <c r="Z9" s="54">
        <f>IF(Statistik!AL35&lt;&gt;"",Statistik!AL35,"")</f>
        <v>1837</v>
      </c>
      <c r="AA9" s="54">
        <f>IF(Statistik!AM35&lt;&gt;"",Statistik!AM35,"")</f>
        <v>1518</v>
      </c>
      <c r="AB9" s="54">
        <f>IF(Statistik!AN35&lt;&gt;"",Statistik!AN35,"")</f>
        <v>1039</v>
      </c>
      <c r="AC9" s="54">
        <f>IF(Statistik!AO35&lt;&gt;"",Statistik!AO35,"")</f>
        <v>1306</v>
      </c>
      <c r="AD9" s="54">
        <f>IF(Statistik!AP35&lt;&gt;"",Statistik!AP35,"")</f>
        <v>1415</v>
      </c>
      <c r="AE9" s="54">
        <f>IF(Statistik!AQ35&lt;&gt;"",Statistik!AQ35,"")</f>
        <v>1572</v>
      </c>
      <c r="AF9" s="54">
        <f>IF(Statistik!AR35&lt;&gt;"",Statistik!AR35,"")</f>
        <v>651</v>
      </c>
      <c r="AG9" s="54">
        <f>IF(Statistik!AS35&lt;&gt;"",Statistik!AS35,"")</f>
        <v>1489</v>
      </c>
      <c r="AH9" s="54">
        <f>IF(Statistik!AT35&lt;&gt;"",Statistik!AT35,"")</f>
        <v>1770</v>
      </c>
      <c r="AI9" s="54">
        <f>IF(Statistik!AU35&lt;&gt;"",Statistik!AU35,"")</f>
        <v>1254</v>
      </c>
      <c r="AJ9" s="54">
        <f>IF(Statistik!AV35&lt;&gt;"",Statistik!AV35,"")</f>
      </c>
      <c r="AK9" s="54">
        <f>IF(Statistik!AW35&lt;&gt;"",Statistik!AW35,"")</f>
      </c>
      <c r="AL9" s="54">
        <f>IF(Statistik!AX35&lt;&gt;"",Statistik!AX35,"")</f>
      </c>
      <c r="AM9" s="54">
        <f>IF(Statistik!AY35&lt;&gt;"",Statistik!AY35,"")</f>
      </c>
      <c r="AN9" s="54">
        <f>IF(Statistik!AZ35&lt;&gt;"",Statistik!AZ35,"")</f>
      </c>
      <c r="AO9" s="54">
        <f>IF(Statistik!BA35&lt;&gt;"",Statistik!BA35,"")</f>
      </c>
      <c r="AP9" s="54">
        <f>IF(Statistik!BB35&lt;&gt;"",Statistik!BB35,"")</f>
      </c>
      <c r="AQ9" s="54">
        <f>IF(Statistik!BC35&lt;&gt;"",Statistik!BC35,"")</f>
      </c>
      <c r="AR9" s="54">
        <f>IF(Statistik!BD35&lt;&gt;"",Statistik!BD35,"")</f>
      </c>
      <c r="AS9" s="54">
        <f>IF(Statistik!BE35&lt;&gt;"",Statistik!BE35,"")</f>
      </c>
      <c r="AT9" s="54">
        <f>IF(Statistik!BF35&lt;&gt;"",Statistik!BF35,"")</f>
      </c>
      <c r="AU9" s="54">
        <f>IF(Statistik!BG35&lt;&gt;"",Statistik!BG35,"")</f>
      </c>
      <c r="AV9" s="54">
        <f>IF(Statistik!BH35&lt;&gt;"",Statistik!BH35,"")</f>
      </c>
      <c r="AW9" s="54">
        <f>IF(Statistik!BI35&lt;&gt;"",Statistik!BI35,"")</f>
      </c>
      <c r="AX9" s="54">
        <f>IF(Statistik!BJ35&lt;&gt;"",Statistik!BJ35,"")</f>
      </c>
      <c r="AY9" s="54">
        <f>IF(Statistik!BK35&lt;&gt;"",Statistik!BK35,"")</f>
      </c>
      <c r="AZ9" s="54">
        <f>Statistik!L35</f>
        <v>32</v>
      </c>
      <c r="BA9" s="54">
        <f t="shared" si="0"/>
        <v>1932</v>
      </c>
      <c r="BB9" s="54">
        <f t="shared" si="1"/>
        <v>1837</v>
      </c>
      <c r="BC9" s="54">
        <f t="shared" si="2"/>
        <v>1770</v>
      </c>
      <c r="BD9" s="54">
        <f t="shared" si="3"/>
        <v>1717</v>
      </c>
      <c r="BE9" s="54">
        <f t="shared" si="4"/>
        <v>1588</v>
      </c>
      <c r="BF9" s="54">
        <f t="shared" si="5"/>
        <v>1572</v>
      </c>
      <c r="BG9" s="54">
        <f t="shared" si="6"/>
        <v>1559</v>
      </c>
      <c r="BH9" s="54">
        <f t="shared" si="7"/>
        <v>1518</v>
      </c>
      <c r="BI9" s="54">
        <f t="shared" si="8"/>
        <v>1489</v>
      </c>
      <c r="BJ9" s="54">
        <f t="shared" si="9"/>
        <v>1415</v>
      </c>
      <c r="BK9" s="54">
        <f t="shared" si="10"/>
        <v>1392</v>
      </c>
      <c r="BL9" s="54">
        <f t="shared" si="11"/>
        <v>1391</v>
      </c>
      <c r="BM9" s="54">
        <f t="shared" si="12"/>
        <v>1306</v>
      </c>
      <c r="BN9" s="54">
        <f t="shared" si="13"/>
        <v>1254</v>
      </c>
      <c r="BO9" s="54">
        <f t="shared" si="14"/>
        <v>1250</v>
      </c>
      <c r="BP9" s="54">
        <f t="shared" si="15"/>
        <v>1243</v>
      </c>
      <c r="BQ9" s="54">
        <f t="shared" si="16"/>
        <v>1224</v>
      </c>
      <c r="BR9" s="54">
        <f t="shared" si="17"/>
        <v>1162</v>
      </c>
      <c r="BS9" s="54">
        <f t="shared" si="18"/>
        <v>1134</v>
      </c>
      <c r="BT9" s="54">
        <f t="shared" si="19"/>
        <v>1118</v>
      </c>
      <c r="BU9" s="54">
        <f t="shared" si="20"/>
        <v>1104</v>
      </c>
      <c r="BV9" s="54">
        <f t="shared" si="21"/>
        <v>1082</v>
      </c>
      <c r="BW9" s="54">
        <f t="shared" si="22"/>
        <v>1072</v>
      </c>
      <c r="BX9" s="54">
        <f t="shared" si="23"/>
        <v>1039</v>
      </c>
      <c r="BY9" s="54">
        <f t="shared" si="24"/>
        <v>1015</v>
      </c>
      <c r="BZ9" s="54">
        <f t="shared" si="25"/>
        <v>976</v>
      </c>
      <c r="CA9" s="54">
        <f t="shared" si="26"/>
        <v>964</v>
      </c>
      <c r="CB9" s="54">
        <f t="shared" si="27"/>
        <v>937</v>
      </c>
      <c r="CC9" s="54">
        <f t="shared" si="28"/>
        <v>695</v>
      </c>
      <c r="CD9" s="54">
        <f t="shared" si="29"/>
        <v>651</v>
      </c>
      <c r="CE9" s="54">
        <f t="shared" si="30"/>
        <v>512</v>
      </c>
      <c r="CF9" s="54">
        <f t="shared" si="31"/>
        <v>281</v>
      </c>
      <c r="CG9" s="54" t="b">
        <f t="shared" si="32"/>
        <v>0</v>
      </c>
      <c r="CH9" s="54" t="b">
        <f t="shared" si="33"/>
        <v>0</v>
      </c>
      <c r="CI9" s="54" t="b">
        <f t="shared" si="34"/>
        <v>0</v>
      </c>
      <c r="CJ9" s="54" t="b">
        <f t="shared" si="35"/>
        <v>0</v>
      </c>
      <c r="CK9" s="54" t="b">
        <f t="shared" si="36"/>
        <v>0</v>
      </c>
      <c r="CL9" s="54" t="b">
        <f t="shared" si="37"/>
        <v>0</v>
      </c>
      <c r="CM9" s="54" t="b">
        <f t="shared" si="38"/>
        <v>0</v>
      </c>
      <c r="CN9" s="54" t="b">
        <f t="shared" si="39"/>
        <v>0</v>
      </c>
      <c r="CO9" s="54" t="e">
        <f t="shared" si="40"/>
        <v>#NUM!</v>
      </c>
      <c r="CP9" s="54" t="b">
        <f t="shared" si="41"/>
        <v>0</v>
      </c>
      <c r="CQ9" s="54" t="b">
        <f t="shared" si="42"/>
        <v>0</v>
      </c>
      <c r="CR9" s="54" t="b">
        <f t="shared" si="43"/>
        <v>0</v>
      </c>
      <c r="CS9" s="54" t="b">
        <f t="shared" si="44"/>
        <v>0</v>
      </c>
      <c r="CT9" s="54" t="b">
        <f t="shared" si="45"/>
        <v>0</v>
      </c>
      <c r="CU9" s="54" t="b">
        <f t="shared" si="46"/>
        <v>0</v>
      </c>
      <c r="CV9" s="54" t="b">
        <f t="shared" si="47"/>
        <v>0</v>
      </c>
      <c r="CW9" s="54" t="b">
        <f t="shared" si="48"/>
        <v>0</v>
      </c>
      <c r="CX9" s="54" t="b">
        <f t="shared" si="49"/>
        <v>0</v>
      </c>
      <c r="CY9" s="54"/>
      <c r="CZ9" s="54">
        <f t="shared" si="50"/>
        <v>16397</v>
      </c>
      <c r="DA9" s="54">
        <f t="shared" si="51"/>
        <v>22990</v>
      </c>
      <c r="DB9" s="54">
        <f t="shared" si="52"/>
        <v>28871</v>
      </c>
      <c r="DC9" s="54">
        <f t="shared" si="53"/>
        <v>34183</v>
      </c>
      <c r="DD9" s="54">
        <f t="shared" si="54"/>
        <v>38406</v>
      </c>
      <c r="DE9" s="54">
        <f t="shared" si="55"/>
        <v>39199</v>
      </c>
      <c r="DF9" s="54">
        <f t="shared" si="56"/>
        <v>39199</v>
      </c>
    </row>
    <row r="10" spans="1:110" ht="12.75">
      <c r="A10" s="54" t="str">
        <f>IF(Statistik!B39&lt;&gt;"",Statistik!B39,"")</f>
        <v>L</v>
      </c>
      <c r="B10" s="54">
        <f>IF(Statistik!N39&lt;&gt;"",Statistik!N39,"")</f>
        <v>1920</v>
      </c>
      <c r="C10" s="54">
        <f>IF(Statistik!O39&lt;&gt;"",Statistik!O39,"")</f>
      </c>
      <c r="D10" s="54">
        <f>IF(Statistik!P39&lt;&gt;"",Statistik!P39,"")</f>
        <v>1687</v>
      </c>
      <c r="E10" s="54">
        <f>IF(Statistik!Q39&lt;&gt;"",Statistik!Q39,"")</f>
      </c>
      <c r="F10" s="54">
        <f>IF(Statistik!R39&lt;&gt;"",Statistik!R39,"")</f>
        <v>1414</v>
      </c>
      <c r="G10" s="54">
        <f>IF(Statistik!S39&lt;&gt;"",Statistik!S39,"")</f>
        <v>869</v>
      </c>
      <c r="H10" s="54">
        <f>IF(Statistik!T39&lt;&gt;"",Statistik!T39,"")</f>
        <v>1600</v>
      </c>
      <c r="I10" s="54">
        <f>IF(Statistik!U39&lt;&gt;"",Statistik!U39,"")</f>
        <v>1123</v>
      </c>
      <c r="J10" s="54">
        <f>IF(Statistik!V39&lt;&gt;"",Statistik!V39,"")</f>
        <v>1344</v>
      </c>
      <c r="K10" s="54">
        <f>IF(Statistik!W39&lt;&gt;"",Statistik!W39,"")</f>
      </c>
      <c r="L10" s="54">
        <f>IF(Statistik!X39&lt;&gt;"",Statistik!X39,"")</f>
      </c>
      <c r="M10" s="54">
        <f>IF(Statistik!Y39&lt;&gt;"",Statistik!Y39,"")</f>
        <v>1229</v>
      </c>
      <c r="N10" s="54">
        <f>IF(Statistik!Z39&lt;&gt;"",Statistik!Z39,"")</f>
      </c>
      <c r="O10" s="54">
        <f>IF(Statistik!AA39&lt;&gt;"",Statistik!AA39,"")</f>
        <v>760</v>
      </c>
      <c r="P10" s="54">
        <f>IF(Statistik!AB39&lt;&gt;"",Statistik!AB39,"")</f>
        <v>1453</v>
      </c>
      <c r="Q10" s="54">
        <f>IF(Statistik!AC39&lt;&gt;"",Statistik!AC39,"")</f>
      </c>
      <c r="R10" s="54">
        <f>IF(Statistik!AD39&lt;&gt;"",Statistik!AD39,"")</f>
      </c>
      <c r="S10" s="54">
        <f>IF(Statistik!AE39&lt;&gt;"",Statistik!AE39,"")</f>
        <v>1943</v>
      </c>
      <c r="T10" s="54">
        <f>IF(Statistik!AF39&lt;&gt;"",Statistik!AF39,"")</f>
        <v>48</v>
      </c>
      <c r="U10" s="54">
        <f>IF(Statistik!AG39&lt;&gt;"",Statistik!AG39,"")</f>
      </c>
      <c r="V10" s="54">
        <f>IF(Statistik!AH39&lt;&gt;"",Statistik!AH39,"")</f>
      </c>
      <c r="W10" s="54">
        <f>IF(Statistik!AI39&lt;&gt;"",Statistik!AI39,"")</f>
      </c>
      <c r="X10" s="54">
        <f>IF(Statistik!AJ39&lt;&gt;"",Statistik!AJ39,"")</f>
      </c>
      <c r="Y10" s="54">
        <f>IF(Statistik!AK39&lt;&gt;"",Statistik!AK39,"")</f>
        <v>1092</v>
      </c>
      <c r="Z10" s="54">
        <f>IF(Statistik!AL39&lt;&gt;"",Statistik!AL39,"")</f>
      </c>
      <c r="AA10" s="54">
        <f>IF(Statistik!AM39&lt;&gt;"",Statistik!AM39,"")</f>
      </c>
      <c r="AB10" s="54">
        <f>IF(Statistik!AN39&lt;&gt;"",Statistik!AN39,"")</f>
      </c>
      <c r="AC10" s="54">
        <f>IF(Statistik!AO39&lt;&gt;"",Statistik!AO39,"")</f>
      </c>
      <c r="AD10" s="54">
        <f>IF(Statistik!AP39&lt;&gt;"",Statistik!AP39,"")</f>
      </c>
      <c r="AE10" s="54">
        <f>IF(Statistik!AQ39&lt;&gt;"",Statistik!AQ39,"")</f>
        <v>1528</v>
      </c>
      <c r="AF10" s="54">
        <f>IF(Statistik!AR39&lt;&gt;"",Statistik!AR39,"")</f>
      </c>
      <c r="AG10" s="54">
        <f>IF(Statistik!AS39&lt;&gt;"",Statistik!AS39,"")</f>
        <v>1566</v>
      </c>
      <c r="AH10" s="54">
        <f>IF(Statistik!AT39&lt;&gt;"",Statistik!AT39,"")</f>
        <v>1689</v>
      </c>
      <c r="AI10" s="54">
        <f>IF(Statistik!AU39&lt;&gt;"",Statistik!AU39,"")</f>
      </c>
      <c r="AJ10" s="54">
        <f>IF(Statistik!AV39&lt;&gt;"",Statistik!AV39,"")</f>
      </c>
      <c r="AK10" s="54">
        <f>IF(Statistik!AW39&lt;&gt;"",Statistik!AW39,"")</f>
      </c>
      <c r="AL10" s="54">
        <f>IF(Statistik!AX39&lt;&gt;"",Statistik!AX39,"")</f>
      </c>
      <c r="AM10" s="54">
        <f>IF(Statistik!AY39&lt;&gt;"",Statistik!AY39,"")</f>
      </c>
      <c r="AN10" s="54">
        <f>IF(Statistik!AZ39&lt;&gt;"",Statistik!AZ39,"")</f>
      </c>
      <c r="AO10" s="54">
        <f>IF(Statistik!BA39&lt;&gt;"",Statistik!BA39,"")</f>
      </c>
      <c r="AP10" s="54">
        <f>IF(Statistik!BB39&lt;&gt;"",Statistik!BB39,"")</f>
      </c>
      <c r="AQ10" s="54">
        <f>IF(Statistik!BC39&lt;&gt;"",Statistik!BC39,"")</f>
      </c>
      <c r="AR10" s="54">
        <f>IF(Statistik!BD39&lt;&gt;"",Statistik!BD39,"")</f>
      </c>
      <c r="AS10" s="54">
        <f>IF(Statistik!BE39&lt;&gt;"",Statistik!BE39,"")</f>
      </c>
      <c r="AT10" s="54">
        <f>IF(Statistik!BF39&lt;&gt;"",Statistik!BF39,"")</f>
      </c>
      <c r="AU10" s="54">
        <f>IF(Statistik!BG39&lt;&gt;"",Statistik!BG39,"")</f>
      </c>
      <c r="AV10" s="54">
        <f>IF(Statistik!BH39&lt;&gt;"",Statistik!BH39,"")</f>
      </c>
      <c r="AW10" s="54">
        <f>IF(Statistik!BI39&lt;&gt;"",Statistik!BI39,"")</f>
      </c>
      <c r="AX10" s="54">
        <f>IF(Statistik!BJ39&lt;&gt;"",Statistik!BJ39,"")</f>
      </c>
      <c r="AY10" s="54">
        <f>IF(Statistik!BK39&lt;&gt;"",Statistik!BK39,"")</f>
      </c>
      <c r="AZ10" s="54">
        <f>Statistik!L39</f>
        <v>16</v>
      </c>
      <c r="BA10" s="54">
        <f t="shared" si="0"/>
        <v>1943</v>
      </c>
      <c r="BB10" s="54">
        <f t="shared" si="1"/>
        <v>1920</v>
      </c>
      <c r="BC10" s="54">
        <f t="shared" si="2"/>
        <v>1689</v>
      </c>
      <c r="BD10" s="54">
        <f t="shared" si="3"/>
        <v>1687</v>
      </c>
      <c r="BE10" s="54">
        <f t="shared" si="4"/>
        <v>1600</v>
      </c>
      <c r="BF10" s="54">
        <f t="shared" si="5"/>
        <v>1566</v>
      </c>
      <c r="BG10" s="54">
        <f t="shared" si="6"/>
        <v>1528</v>
      </c>
      <c r="BH10" s="54">
        <f t="shared" si="7"/>
        <v>1453</v>
      </c>
      <c r="BI10" s="54">
        <f t="shared" si="8"/>
        <v>1414</v>
      </c>
      <c r="BJ10" s="54">
        <f t="shared" si="9"/>
        <v>1344</v>
      </c>
      <c r="BK10" s="54">
        <f t="shared" si="10"/>
        <v>1229</v>
      </c>
      <c r="BL10" s="54">
        <f t="shared" si="11"/>
        <v>1123</v>
      </c>
      <c r="BM10" s="54">
        <f t="shared" si="12"/>
        <v>1092</v>
      </c>
      <c r="BN10" s="54">
        <f t="shared" si="13"/>
        <v>869</v>
      </c>
      <c r="BO10" s="54">
        <f t="shared" si="14"/>
        <v>760</v>
      </c>
      <c r="BP10" s="54">
        <f t="shared" si="15"/>
        <v>48</v>
      </c>
      <c r="BQ10" s="54" t="b">
        <f t="shared" si="16"/>
        <v>0</v>
      </c>
      <c r="BR10" s="54" t="b">
        <f t="shared" si="17"/>
        <v>0</v>
      </c>
      <c r="BS10" s="54" t="b">
        <f t="shared" si="18"/>
        <v>0</v>
      </c>
      <c r="BT10" s="54" t="b">
        <f t="shared" si="19"/>
        <v>0</v>
      </c>
      <c r="BU10" s="54" t="b">
        <f t="shared" si="20"/>
        <v>0</v>
      </c>
      <c r="BV10" s="54" t="b">
        <f t="shared" si="21"/>
        <v>0</v>
      </c>
      <c r="BW10" s="54" t="b">
        <f t="shared" si="22"/>
        <v>0</v>
      </c>
      <c r="BX10" s="54" t="b">
        <f t="shared" si="23"/>
        <v>0</v>
      </c>
      <c r="BY10" s="54" t="b">
        <f t="shared" si="24"/>
        <v>0</v>
      </c>
      <c r="BZ10" s="54" t="b">
        <f t="shared" si="25"/>
        <v>0</v>
      </c>
      <c r="CA10" s="54" t="b">
        <f t="shared" si="26"/>
        <v>0</v>
      </c>
      <c r="CB10" s="54" t="b">
        <f t="shared" si="27"/>
        <v>0</v>
      </c>
      <c r="CC10" s="54" t="b">
        <f t="shared" si="28"/>
        <v>0</v>
      </c>
      <c r="CD10" s="54" t="b">
        <f t="shared" si="29"/>
        <v>0</v>
      </c>
      <c r="CE10" s="54" t="b">
        <f t="shared" si="30"/>
        <v>0</v>
      </c>
      <c r="CF10" s="54" t="b">
        <f t="shared" si="31"/>
        <v>0</v>
      </c>
      <c r="CG10" s="54" t="b">
        <f t="shared" si="32"/>
        <v>0</v>
      </c>
      <c r="CH10" s="54" t="b">
        <f t="shared" si="33"/>
        <v>0</v>
      </c>
      <c r="CI10" s="54" t="b">
        <f t="shared" si="34"/>
        <v>0</v>
      </c>
      <c r="CJ10" s="54" t="b">
        <f t="shared" si="35"/>
        <v>0</v>
      </c>
      <c r="CK10" s="54" t="b">
        <f t="shared" si="36"/>
        <v>0</v>
      </c>
      <c r="CL10" s="54" t="b">
        <f t="shared" si="37"/>
        <v>0</v>
      </c>
      <c r="CM10" s="54" t="b">
        <f t="shared" si="38"/>
        <v>0</v>
      </c>
      <c r="CN10" s="54" t="b">
        <f t="shared" si="39"/>
        <v>0</v>
      </c>
      <c r="CO10" s="54" t="e">
        <f t="shared" si="40"/>
        <v>#NUM!</v>
      </c>
      <c r="CP10" s="54" t="b">
        <f t="shared" si="41"/>
        <v>0</v>
      </c>
      <c r="CQ10" s="54" t="b">
        <f t="shared" si="42"/>
        <v>0</v>
      </c>
      <c r="CR10" s="54" t="b">
        <f t="shared" si="43"/>
        <v>0</v>
      </c>
      <c r="CS10" s="54" t="b">
        <f t="shared" si="44"/>
        <v>0</v>
      </c>
      <c r="CT10" s="54" t="b">
        <f t="shared" si="45"/>
        <v>0</v>
      </c>
      <c r="CU10" s="54" t="b">
        <f t="shared" si="46"/>
        <v>0</v>
      </c>
      <c r="CV10" s="54" t="b">
        <f t="shared" si="47"/>
        <v>0</v>
      </c>
      <c r="CW10" s="54" t="b">
        <f t="shared" si="48"/>
        <v>0</v>
      </c>
      <c r="CX10" s="54" t="b">
        <f t="shared" si="49"/>
        <v>0</v>
      </c>
      <c r="CY10" s="54"/>
      <c r="CZ10" s="54">
        <f t="shared" si="50"/>
        <v>16144</v>
      </c>
      <c r="DA10" s="54">
        <f t="shared" si="51"/>
        <v>21217</v>
      </c>
      <c r="DB10" s="54">
        <f t="shared" si="52"/>
        <v>21265</v>
      </c>
      <c r="DC10" s="54">
        <f t="shared" si="53"/>
        <v>21265</v>
      </c>
      <c r="DD10" s="54">
        <f t="shared" si="54"/>
        <v>21265</v>
      </c>
      <c r="DE10" s="54">
        <f t="shared" si="55"/>
        <v>21265</v>
      </c>
      <c r="DF10" s="54">
        <f t="shared" si="56"/>
        <v>21265</v>
      </c>
    </row>
    <row r="11" spans="1:110" ht="12.75">
      <c r="A11" s="54" t="str">
        <f>IF(Statistik!B44&lt;&gt;"",Statistik!B44,"")</f>
        <v>Q</v>
      </c>
      <c r="B11" s="54">
        <f>IF(Statistik!N44&lt;&gt;"",Statistik!N44,"")</f>
        <v>1143</v>
      </c>
      <c r="C11" s="54">
        <f>IF(Statistik!O44&lt;&gt;"",Statistik!O44,"")</f>
        <v>1536</v>
      </c>
      <c r="D11" s="54">
        <f>IF(Statistik!P44&lt;&gt;"",Statistik!P44,"")</f>
        <v>1591</v>
      </c>
      <c r="E11" s="54">
        <f>IF(Statistik!Q44&lt;&gt;"",Statistik!Q44,"")</f>
        <v>1231</v>
      </c>
      <c r="F11" s="54">
        <f>IF(Statistik!R44&lt;&gt;"",Statistik!R44,"")</f>
        <v>606</v>
      </c>
      <c r="G11" s="54">
        <f>IF(Statistik!S44&lt;&gt;"",Statistik!S44,"")</f>
        <v>1214</v>
      </c>
      <c r="H11" s="54">
        <f>IF(Statistik!T44&lt;&gt;"",Statistik!T44,"")</f>
      </c>
      <c r="I11" s="54">
        <f>IF(Statistik!U44&lt;&gt;"",Statistik!U44,"")</f>
        <v>1189</v>
      </c>
      <c r="J11" s="54">
        <f>IF(Statistik!V44&lt;&gt;"",Statistik!V44,"")</f>
        <v>1687</v>
      </c>
      <c r="K11" s="54">
        <f>IF(Statistik!W44&lt;&gt;"",Statistik!W44,"")</f>
        <v>885</v>
      </c>
      <c r="L11" s="54">
        <f>IF(Statistik!X44&lt;&gt;"",Statistik!X44,"")</f>
        <v>469</v>
      </c>
      <c r="M11" s="54">
        <f>IF(Statistik!Y44&lt;&gt;"",Statistik!Y44,"")</f>
        <v>1654</v>
      </c>
      <c r="N11" s="54">
        <f>IF(Statistik!Z44&lt;&gt;"",Statistik!Z44,"")</f>
        <v>1007</v>
      </c>
      <c r="O11" s="54">
        <f>IF(Statistik!AA44&lt;&gt;"",Statistik!AA44,"")</f>
      </c>
      <c r="P11" s="54">
        <f>IF(Statistik!AB44&lt;&gt;"",Statistik!AB44,"")</f>
        <v>1031</v>
      </c>
      <c r="Q11" s="54">
        <f>IF(Statistik!AC44&lt;&gt;"",Statistik!AC44,"")</f>
        <v>1465</v>
      </c>
      <c r="R11" s="54">
        <f>IF(Statistik!AD44&lt;&gt;"",Statistik!AD44,"")</f>
      </c>
      <c r="S11" s="54">
        <f>IF(Statistik!AE44&lt;&gt;"",Statistik!AE44,"")</f>
      </c>
      <c r="T11" s="54">
        <f>IF(Statistik!AF44&lt;&gt;"",Statistik!AF44,"")</f>
      </c>
      <c r="U11" s="54">
        <f>IF(Statistik!AG44&lt;&gt;"",Statistik!AG44,"")</f>
        <v>933</v>
      </c>
      <c r="V11" s="54">
        <f>IF(Statistik!AH44&lt;&gt;"",Statistik!AH44,"")</f>
        <v>1977</v>
      </c>
      <c r="W11" s="54">
        <f>IF(Statistik!AI44&lt;&gt;"",Statistik!AI44,"")</f>
        <v>1484</v>
      </c>
      <c r="X11" s="54">
        <f>IF(Statistik!AJ44&lt;&gt;"",Statistik!AJ44,"")</f>
        <v>1196</v>
      </c>
      <c r="Y11" s="54">
        <f>IF(Statistik!AK44&lt;&gt;"",Statistik!AK44,"")</f>
        <v>1242</v>
      </c>
      <c r="Z11" s="54">
        <f>IF(Statistik!AL44&lt;&gt;"",Statistik!AL44,"")</f>
      </c>
      <c r="AA11" s="54">
        <f>IF(Statistik!AM44&lt;&gt;"",Statistik!AM44,"")</f>
        <v>568</v>
      </c>
      <c r="AB11" s="54">
        <f>IF(Statistik!AN44&lt;&gt;"",Statistik!AN44,"")</f>
        <v>1332</v>
      </c>
      <c r="AC11" s="54">
        <f>IF(Statistik!AO44&lt;&gt;"",Statistik!AO44,"")</f>
        <v>871</v>
      </c>
      <c r="AD11" s="54">
        <f>IF(Statistik!AP44&lt;&gt;"",Statistik!AP44,"")</f>
      </c>
      <c r="AE11" s="54">
        <f>IF(Statistik!AQ44&lt;&gt;"",Statistik!AQ44,"")</f>
        <v>1417</v>
      </c>
      <c r="AF11" s="54">
        <f>IF(Statistik!AR44&lt;&gt;"",Statistik!AR44,"")</f>
        <v>1609</v>
      </c>
      <c r="AG11" s="54">
        <f>IF(Statistik!AS44&lt;&gt;"",Statistik!AS44,"")</f>
        <v>1477</v>
      </c>
      <c r="AH11" s="54">
        <f>IF(Statistik!AT44&lt;&gt;"",Statistik!AT44,"")</f>
        <v>1181</v>
      </c>
      <c r="AI11" s="54">
        <f>IF(Statistik!AU44&lt;&gt;"",Statistik!AU44,"")</f>
        <v>1636</v>
      </c>
      <c r="AJ11" s="54">
        <f>IF(Statistik!AV44&lt;&gt;"",Statistik!AV44,"")</f>
      </c>
      <c r="AK11" s="54">
        <f>IF(Statistik!AW44&lt;&gt;"",Statistik!AW44,"")</f>
      </c>
      <c r="AL11" s="54">
        <f>IF(Statistik!AX44&lt;&gt;"",Statistik!AX44,"")</f>
      </c>
      <c r="AM11" s="54">
        <f>IF(Statistik!AY44&lt;&gt;"",Statistik!AY44,"")</f>
      </c>
      <c r="AN11" s="54">
        <f>IF(Statistik!AZ44&lt;&gt;"",Statistik!AZ44,"")</f>
      </c>
      <c r="AO11" s="54">
        <f>IF(Statistik!BA44&lt;&gt;"",Statistik!BA44,"")</f>
      </c>
      <c r="AP11" s="54">
        <f>IF(Statistik!BB44&lt;&gt;"",Statistik!BB44,"")</f>
      </c>
      <c r="AQ11" s="54">
        <f>IF(Statistik!BC44&lt;&gt;"",Statistik!BC44,"")</f>
      </c>
      <c r="AR11" s="54">
        <f>IF(Statistik!BD44&lt;&gt;"",Statistik!BD44,"")</f>
      </c>
      <c r="AS11" s="54">
        <f>IF(Statistik!BE44&lt;&gt;"",Statistik!BE44,"")</f>
      </c>
      <c r="AT11" s="54">
        <f>IF(Statistik!BF44&lt;&gt;"",Statistik!BF44,"")</f>
      </c>
      <c r="AU11" s="54">
        <f>IF(Statistik!BG44&lt;&gt;"",Statistik!BG44,"")</f>
      </c>
      <c r="AV11" s="54">
        <f>IF(Statistik!BH44&lt;&gt;"",Statistik!BH44,"")</f>
      </c>
      <c r="AW11" s="54">
        <f>IF(Statistik!BI44&lt;&gt;"",Statistik!BI44,"")</f>
      </c>
      <c r="AX11" s="54">
        <f>IF(Statistik!BJ44&lt;&gt;"",Statistik!BJ44,"")</f>
      </c>
      <c r="AY11" s="54">
        <f>IF(Statistik!BK44&lt;&gt;"",Statistik!BK44,"")</f>
      </c>
      <c r="AZ11" s="54">
        <f>Statistik!L44</f>
        <v>27</v>
      </c>
      <c r="BA11" s="54">
        <f t="shared" si="0"/>
        <v>1977</v>
      </c>
      <c r="BB11" s="54">
        <f t="shared" si="1"/>
        <v>1687</v>
      </c>
      <c r="BC11" s="54">
        <f t="shared" si="2"/>
        <v>1654</v>
      </c>
      <c r="BD11" s="54">
        <f t="shared" si="3"/>
        <v>1636</v>
      </c>
      <c r="BE11" s="54">
        <f t="shared" si="4"/>
        <v>1609</v>
      </c>
      <c r="BF11" s="54">
        <f t="shared" si="5"/>
        <v>1591</v>
      </c>
      <c r="BG11" s="54">
        <f t="shared" si="6"/>
        <v>1536</v>
      </c>
      <c r="BH11" s="54">
        <f t="shared" si="7"/>
        <v>1484</v>
      </c>
      <c r="BI11" s="54">
        <f t="shared" si="8"/>
        <v>1477</v>
      </c>
      <c r="BJ11" s="54">
        <f t="shared" si="9"/>
        <v>1465</v>
      </c>
      <c r="BK11" s="54">
        <f t="shared" si="10"/>
        <v>1417</v>
      </c>
      <c r="BL11" s="54">
        <f t="shared" si="11"/>
        <v>1332</v>
      </c>
      <c r="BM11" s="54">
        <f t="shared" si="12"/>
        <v>1242</v>
      </c>
      <c r="BN11" s="54">
        <f t="shared" si="13"/>
        <v>1231</v>
      </c>
      <c r="BO11" s="54">
        <f t="shared" si="14"/>
        <v>1214</v>
      </c>
      <c r="BP11" s="54">
        <f t="shared" si="15"/>
        <v>1196</v>
      </c>
      <c r="BQ11" s="54">
        <f t="shared" si="16"/>
        <v>1189</v>
      </c>
      <c r="BR11" s="54">
        <f t="shared" si="17"/>
        <v>1181</v>
      </c>
      <c r="BS11" s="54">
        <f t="shared" si="18"/>
        <v>1143</v>
      </c>
      <c r="BT11" s="54">
        <f t="shared" si="19"/>
        <v>1031</v>
      </c>
      <c r="BU11" s="54">
        <f t="shared" si="20"/>
        <v>1007</v>
      </c>
      <c r="BV11" s="54">
        <f t="shared" si="21"/>
        <v>933</v>
      </c>
      <c r="BW11" s="54">
        <f t="shared" si="22"/>
        <v>885</v>
      </c>
      <c r="BX11" s="54">
        <f t="shared" si="23"/>
        <v>871</v>
      </c>
      <c r="BY11" s="54">
        <f t="shared" si="24"/>
        <v>606</v>
      </c>
      <c r="BZ11" s="54">
        <f t="shared" si="25"/>
        <v>568</v>
      </c>
      <c r="CA11" s="54">
        <f t="shared" si="26"/>
        <v>469</v>
      </c>
      <c r="CB11" s="54" t="b">
        <f t="shared" si="27"/>
        <v>0</v>
      </c>
      <c r="CC11" s="54" t="b">
        <f t="shared" si="28"/>
        <v>0</v>
      </c>
      <c r="CD11" s="54" t="b">
        <f t="shared" si="29"/>
        <v>0</v>
      </c>
      <c r="CE11" s="54" t="b">
        <f t="shared" si="30"/>
        <v>0</v>
      </c>
      <c r="CF11" s="54" t="b">
        <f t="shared" si="31"/>
        <v>0</v>
      </c>
      <c r="CG11" s="54" t="b">
        <f t="shared" si="32"/>
        <v>0</v>
      </c>
      <c r="CH11" s="54" t="b">
        <f t="shared" si="33"/>
        <v>0</v>
      </c>
      <c r="CI11" s="54" t="b">
        <f t="shared" si="34"/>
        <v>0</v>
      </c>
      <c r="CJ11" s="54" t="b">
        <f t="shared" si="35"/>
        <v>0</v>
      </c>
      <c r="CK11" s="54" t="b">
        <f t="shared" si="36"/>
        <v>0</v>
      </c>
      <c r="CL11" s="54" t="b">
        <f t="shared" si="37"/>
        <v>0</v>
      </c>
      <c r="CM11" s="54" t="b">
        <f t="shared" si="38"/>
        <v>0</v>
      </c>
      <c r="CN11" s="54" t="b">
        <f t="shared" si="39"/>
        <v>0</v>
      </c>
      <c r="CO11" s="54" t="e">
        <f t="shared" si="40"/>
        <v>#NUM!</v>
      </c>
      <c r="CP11" s="54" t="b">
        <f t="shared" si="41"/>
        <v>0</v>
      </c>
      <c r="CQ11" s="54" t="b">
        <f t="shared" si="42"/>
        <v>0</v>
      </c>
      <c r="CR11" s="54" t="b">
        <f t="shared" si="43"/>
        <v>0</v>
      </c>
      <c r="CS11" s="54" t="b">
        <f t="shared" si="44"/>
        <v>0</v>
      </c>
      <c r="CT11" s="54" t="b">
        <f t="shared" si="45"/>
        <v>0</v>
      </c>
      <c r="CU11" s="54" t="b">
        <f t="shared" si="46"/>
        <v>0</v>
      </c>
      <c r="CV11" s="54" t="b">
        <f t="shared" si="47"/>
        <v>0</v>
      </c>
      <c r="CW11" s="54" t="b">
        <f t="shared" si="48"/>
        <v>0</v>
      </c>
      <c r="CX11" s="54" t="b">
        <f t="shared" si="49"/>
        <v>0</v>
      </c>
      <c r="CY11" s="54"/>
      <c r="CZ11" s="54">
        <f t="shared" si="50"/>
        <v>16116</v>
      </c>
      <c r="DA11" s="54">
        <f t="shared" si="51"/>
        <v>22552</v>
      </c>
      <c r="DB11" s="54">
        <f t="shared" si="52"/>
        <v>28292</v>
      </c>
      <c r="DC11" s="54">
        <f t="shared" si="53"/>
        <v>32594</v>
      </c>
      <c r="DD11" s="54">
        <f t="shared" si="54"/>
        <v>33631</v>
      </c>
      <c r="DE11" s="54">
        <f t="shared" si="55"/>
        <v>33631</v>
      </c>
      <c r="DF11" s="54">
        <f t="shared" si="56"/>
        <v>33631</v>
      </c>
    </row>
    <row r="12" spans="1:110" ht="12.75">
      <c r="A12" s="54" t="str">
        <f>IF(Statistik!B29&lt;&gt;"",Statistik!B29,"")</f>
        <v>B</v>
      </c>
      <c r="B12" s="54">
        <f>IF(Statistik!N29&lt;&gt;"",Statistik!N29,"")</f>
        <v>1516</v>
      </c>
      <c r="C12" s="54">
        <f>IF(Statistik!O29&lt;&gt;"",Statistik!O29,"")</f>
        <v>637</v>
      </c>
      <c r="D12" s="54">
        <f>IF(Statistik!P29&lt;&gt;"",Statistik!P29,"")</f>
        <v>1640</v>
      </c>
      <c r="E12" s="54">
        <f>IF(Statistik!Q29&lt;&gt;"",Statistik!Q29,"")</f>
        <v>1574</v>
      </c>
      <c r="F12" s="54">
        <f>IF(Statistik!R29&lt;&gt;"",Statistik!R29,"")</f>
        <v>662</v>
      </c>
      <c r="G12" s="54">
        <f>IF(Statistik!S29&lt;&gt;"",Statistik!S29,"")</f>
        <v>1716</v>
      </c>
      <c r="H12" s="54">
        <f>IF(Statistik!T29&lt;&gt;"",Statistik!T29,"")</f>
        <v>1360</v>
      </c>
      <c r="I12" s="54">
        <f>IF(Statistik!U29&lt;&gt;"",Statistik!U29,"")</f>
        <v>672</v>
      </c>
      <c r="J12" s="54">
        <f>IF(Statistik!V29&lt;&gt;"",Statistik!V29,"")</f>
        <v>1316</v>
      </c>
      <c r="K12" s="54">
        <f>IF(Statistik!W29&lt;&gt;"",Statistik!W29,"")</f>
        <v>1202</v>
      </c>
      <c r="L12" s="54">
        <f>IF(Statistik!X29&lt;&gt;"",Statistik!X29,"")</f>
        <v>844</v>
      </c>
      <c r="M12" s="54">
        <f>IF(Statistik!Y29&lt;&gt;"",Statistik!Y29,"")</f>
      </c>
      <c r="N12" s="54">
        <f>IF(Statistik!Z29&lt;&gt;"",Statistik!Z29,"")</f>
        <v>817</v>
      </c>
      <c r="O12" s="54">
        <f>IF(Statistik!AA29&lt;&gt;"",Statistik!AA29,"")</f>
        <v>1804</v>
      </c>
      <c r="P12" s="54">
        <f>IF(Statistik!AB29&lt;&gt;"",Statistik!AB29,"")</f>
        <v>1293</v>
      </c>
      <c r="Q12" s="54">
        <f>IF(Statistik!AC29&lt;&gt;"",Statistik!AC29,"")</f>
        <v>1180</v>
      </c>
      <c r="R12" s="54">
        <f>IF(Statistik!AD29&lt;&gt;"",Statistik!AD29,"")</f>
        <v>1661</v>
      </c>
      <c r="S12" s="54">
        <f>IF(Statistik!AE29&lt;&gt;"",Statistik!AE29,"")</f>
        <v>502</v>
      </c>
      <c r="T12" s="54">
        <f>IF(Statistik!AF29&lt;&gt;"",Statistik!AF29,"")</f>
        <v>1533</v>
      </c>
      <c r="U12" s="54">
        <f>IF(Statistik!AG29&lt;&gt;"",Statistik!AG29,"")</f>
        <v>1198</v>
      </c>
      <c r="V12" s="54">
        <f>IF(Statistik!AH29&lt;&gt;"",Statistik!AH29,"")</f>
        <v>694</v>
      </c>
      <c r="W12" s="54">
        <f>IF(Statistik!AI29&lt;&gt;"",Statistik!AI29,"")</f>
        <v>1650</v>
      </c>
      <c r="X12" s="54">
        <f>IF(Statistik!AJ29&lt;&gt;"",Statistik!AJ29,"")</f>
        <v>718</v>
      </c>
      <c r="Y12" s="54">
        <f>IF(Statistik!AK29&lt;&gt;"",Statistik!AK29,"")</f>
        <v>926</v>
      </c>
      <c r="Z12" s="54">
        <f>IF(Statistik!AL29&lt;&gt;"",Statistik!AL29,"")</f>
        <v>1171</v>
      </c>
      <c r="AA12" s="54">
        <f>IF(Statistik!AM29&lt;&gt;"",Statistik!AM29,"")</f>
        <v>706</v>
      </c>
      <c r="AB12" s="54">
        <f>IF(Statistik!AN29&lt;&gt;"",Statistik!AN29,"")</f>
        <v>1157</v>
      </c>
      <c r="AC12" s="54">
        <f>IF(Statistik!AO29&lt;&gt;"",Statistik!AO29,"")</f>
        <v>1249</v>
      </c>
      <c r="AD12" s="54">
        <f>IF(Statistik!AP29&lt;&gt;"",Statistik!AP29,"")</f>
        <v>1318</v>
      </c>
      <c r="AE12" s="54">
        <f>IF(Statistik!AQ29&lt;&gt;"",Statistik!AQ29,"")</f>
        <v>1568</v>
      </c>
      <c r="AF12" s="54">
        <f>IF(Statistik!AR29&lt;&gt;"",Statistik!AR29,"")</f>
        <v>878</v>
      </c>
      <c r="AG12" s="54">
        <f>IF(Statistik!AS29&lt;&gt;"",Statistik!AS29,"")</f>
        <v>1088</v>
      </c>
      <c r="AH12" s="54">
        <f>IF(Statistik!AT29&lt;&gt;"",Statistik!AT29,"")</f>
        <v>1224</v>
      </c>
      <c r="AI12" s="54">
        <f>IF(Statistik!AU29&lt;&gt;"",Statistik!AU29,"")</f>
        <v>1444</v>
      </c>
      <c r="AJ12" s="54">
        <f>IF(Statistik!AV29&lt;&gt;"",Statistik!AV29,"")</f>
      </c>
      <c r="AK12" s="54">
        <f>IF(Statistik!AW29&lt;&gt;"",Statistik!AW29,"")</f>
      </c>
      <c r="AL12" s="54">
        <f>IF(Statistik!AX29&lt;&gt;"",Statistik!AX29,"")</f>
      </c>
      <c r="AM12" s="54">
        <f>IF(Statistik!AY29&lt;&gt;"",Statistik!AY29,"")</f>
      </c>
      <c r="AN12" s="54">
        <f>IF(Statistik!AZ29&lt;&gt;"",Statistik!AZ29,"")</f>
      </c>
      <c r="AO12" s="54">
        <f>IF(Statistik!BA29&lt;&gt;"",Statistik!BA29,"")</f>
      </c>
      <c r="AP12" s="54">
        <f>IF(Statistik!BB29&lt;&gt;"",Statistik!BB29,"")</f>
      </c>
      <c r="AQ12" s="54">
        <f>IF(Statistik!BC29&lt;&gt;"",Statistik!BC29,"")</f>
      </c>
      <c r="AR12" s="54">
        <f>IF(Statistik!BD29&lt;&gt;"",Statistik!BD29,"")</f>
      </c>
      <c r="AS12" s="54">
        <f>IF(Statistik!BE29&lt;&gt;"",Statistik!BE29,"")</f>
      </c>
      <c r="AT12" s="54">
        <f>IF(Statistik!BF29&lt;&gt;"",Statistik!BF29,"")</f>
      </c>
      <c r="AU12" s="54">
        <f>IF(Statistik!BG29&lt;&gt;"",Statistik!BG29,"")</f>
      </c>
      <c r="AV12" s="54">
        <f>IF(Statistik!BH29&lt;&gt;"",Statistik!BH29,"")</f>
      </c>
      <c r="AW12" s="54">
        <f>IF(Statistik!BI29&lt;&gt;"",Statistik!BI29,"")</f>
      </c>
      <c r="AX12" s="54">
        <f>IF(Statistik!BJ29&lt;&gt;"",Statistik!BJ29,"")</f>
      </c>
      <c r="AY12" s="54">
        <f>IF(Statistik!BK29&lt;&gt;"",Statistik!BK29,"")</f>
      </c>
      <c r="AZ12" s="54">
        <f>Statistik!L29</f>
        <v>33</v>
      </c>
      <c r="BA12" s="54">
        <f t="shared" si="0"/>
        <v>1804</v>
      </c>
      <c r="BB12" s="54">
        <f t="shared" si="1"/>
        <v>1716</v>
      </c>
      <c r="BC12" s="54">
        <f t="shared" si="2"/>
        <v>1661</v>
      </c>
      <c r="BD12" s="54">
        <f t="shared" si="3"/>
        <v>1650</v>
      </c>
      <c r="BE12" s="54">
        <f t="shared" si="4"/>
        <v>1640</v>
      </c>
      <c r="BF12" s="54">
        <f t="shared" si="5"/>
        <v>1574</v>
      </c>
      <c r="BG12" s="54">
        <f t="shared" si="6"/>
        <v>1568</v>
      </c>
      <c r="BH12" s="54">
        <f t="shared" si="7"/>
        <v>1533</v>
      </c>
      <c r="BI12" s="54">
        <f t="shared" si="8"/>
        <v>1516</v>
      </c>
      <c r="BJ12" s="54">
        <f t="shared" si="9"/>
        <v>1444</v>
      </c>
      <c r="BK12" s="54">
        <f t="shared" si="10"/>
        <v>1360</v>
      </c>
      <c r="BL12" s="54">
        <f t="shared" si="11"/>
        <v>1318</v>
      </c>
      <c r="BM12" s="54">
        <f t="shared" si="12"/>
        <v>1316</v>
      </c>
      <c r="BN12" s="54">
        <f t="shared" si="13"/>
        <v>1293</v>
      </c>
      <c r="BO12" s="54">
        <f t="shared" si="14"/>
        <v>1249</v>
      </c>
      <c r="BP12" s="54">
        <f t="shared" si="15"/>
        <v>1224</v>
      </c>
      <c r="BQ12" s="54">
        <f t="shared" si="16"/>
        <v>1202</v>
      </c>
      <c r="BR12" s="54">
        <f t="shared" si="17"/>
        <v>1198</v>
      </c>
      <c r="BS12" s="54">
        <f t="shared" si="18"/>
        <v>1180</v>
      </c>
      <c r="BT12" s="54">
        <f t="shared" si="19"/>
        <v>1171</v>
      </c>
      <c r="BU12" s="54">
        <f t="shared" si="20"/>
        <v>1157</v>
      </c>
      <c r="BV12" s="54">
        <f t="shared" si="21"/>
        <v>1088</v>
      </c>
      <c r="BW12" s="54">
        <f t="shared" si="22"/>
        <v>926</v>
      </c>
      <c r="BX12" s="54">
        <f t="shared" si="23"/>
        <v>878</v>
      </c>
      <c r="BY12" s="54">
        <f t="shared" si="24"/>
        <v>844</v>
      </c>
      <c r="BZ12" s="54">
        <f t="shared" si="25"/>
        <v>817</v>
      </c>
      <c r="CA12" s="54">
        <f t="shared" si="26"/>
        <v>718</v>
      </c>
      <c r="CB12" s="54">
        <f t="shared" si="27"/>
        <v>706</v>
      </c>
      <c r="CC12" s="54">
        <f t="shared" si="28"/>
        <v>694</v>
      </c>
      <c r="CD12" s="54">
        <f t="shared" si="29"/>
        <v>672</v>
      </c>
      <c r="CE12" s="54">
        <f t="shared" si="30"/>
        <v>662</v>
      </c>
      <c r="CF12" s="54">
        <f t="shared" si="31"/>
        <v>637</v>
      </c>
      <c r="CG12" s="54">
        <f t="shared" si="32"/>
        <v>502</v>
      </c>
      <c r="CH12" s="54" t="b">
        <f t="shared" si="33"/>
        <v>0</v>
      </c>
      <c r="CI12" s="54" t="b">
        <f t="shared" si="34"/>
        <v>0</v>
      </c>
      <c r="CJ12" s="54" t="b">
        <f t="shared" si="35"/>
        <v>0</v>
      </c>
      <c r="CK12" s="54" t="b">
        <f t="shared" si="36"/>
        <v>0</v>
      </c>
      <c r="CL12" s="54" t="b">
        <f t="shared" si="37"/>
        <v>0</v>
      </c>
      <c r="CM12" s="54" t="b">
        <f t="shared" si="38"/>
        <v>0</v>
      </c>
      <c r="CN12" s="54" t="b">
        <f t="shared" si="39"/>
        <v>0</v>
      </c>
      <c r="CO12" s="54" t="e">
        <f t="shared" si="40"/>
        <v>#NUM!</v>
      </c>
      <c r="CP12" s="54" t="b">
        <f t="shared" si="41"/>
        <v>0</v>
      </c>
      <c r="CQ12" s="54" t="b">
        <f t="shared" si="42"/>
        <v>0</v>
      </c>
      <c r="CR12" s="54" t="b">
        <f t="shared" si="43"/>
        <v>0</v>
      </c>
      <c r="CS12" s="54" t="b">
        <f t="shared" si="44"/>
        <v>0</v>
      </c>
      <c r="CT12" s="54" t="b">
        <f t="shared" si="45"/>
        <v>0</v>
      </c>
      <c r="CU12" s="54" t="b">
        <f t="shared" si="46"/>
        <v>0</v>
      </c>
      <c r="CV12" s="54" t="b">
        <f t="shared" si="47"/>
        <v>0</v>
      </c>
      <c r="CW12" s="54" t="b">
        <f t="shared" si="48"/>
        <v>0</v>
      </c>
      <c r="CX12" s="54" t="b">
        <f t="shared" si="49"/>
        <v>0</v>
      </c>
      <c r="CY12" s="54"/>
      <c r="CZ12" s="54">
        <f t="shared" si="50"/>
        <v>16106</v>
      </c>
      <c r="DA12" s="54">
        <f t="shared" si="51"/>
        <v>22642</v>
      </c>
      <c r="DB12" s="54">
        <f t="shared" si="52"/>
        <v>28617</v>
      </c>
      <c r="DC12" s="54">
        <f t="shared" si="53"/>
        <v>33510</v>
      </c>
      <c r="DD12" s="54">
        <f t="shared" si="54"/>
        <v>37117</v>
      </c>
      <c r="DE12" s="54">
        <f t="shared" si="55"/>
        <v>38918</v>
      </c>
      <c r="DF12" s="54">
        <f t="shared" si="56"/>
        <v>38918</v>
      </c>
    </row>
    <row r="13" spans="1:110" ht="12.75">
      <c r="A13" s="54" t="str">
        <f>IF(Statistik!B40&lt;&gt;"",Statistik!B40,"")</f>
        <v>M</v>
      </c>
      <c r="B13" s="54">
        <f>IF(Statistik!N40&lt;&gt;"",Statistik!N40,"")</f>
      </c>
      <c r="C13" s="54">
        <f>IF(Statistik!O40&lt;&gt;"",Statistik!O40,"")</f>
        <v>845</v>
      </c>
      <c r="D13" s="54">
        <f>IF(Statistik!P40&lt;&gt;"",Statistik!P40,"")</f>
      </c>
      <c r="E13" s="54">
        <f>IF(Statistik!Q40&lt;&gt;"",Statistik!Q40,"")</f>
      </c>
      <c r="F13" s="54">
        <f>IF(Statistik!R40&lt;&gt;"",Statistik!R40,"")</f>
        <v>1218</v>
      </c>
      <c r="G13" s="54">
        <f>IF(Statistik!S40&lt;&gt;"",Statistik!S40,"")</f>
      </c>
      <c r="H13" s="54">
        <f>IF(Statistik!T40&lt;&gt;"",Statistik!T40,"")</f>
      </c>
      <c r="I13" s="54">
        <f>IF(Statistik!U40&lt;&gt;"",Statistik!U40,"")</f>
        <v>579</v>
      </c>
      <c r="J13" s="54">
        <f>IF(Statistik!V40&lt;&gt;"",Statistik!V40,"")</f>
        <v>1726</v>
      </c>
      <c r="K13" s="54">
        <f>IF(Statistik!W40&lt;&gt;"",Statistik!W40,"")</f>
        <v>1083</v>
      </c>
      <c r="L13" s="54">
        <f>IF(Statistik!X40&lt;&gt;"",Statistik!X40,"")</f>
        <v>1882</v>
      </c>
      <c r="M13" s="54">
        <f>IF(Statistik!Y40&lt;&gt;"",Statistik!Y40,"")</f>
        <v>1059</v>
      </c>
      <c r="N13" s="54">
        <f>IF(Statistik!Z40&lt;&gt;"",Statistik!Z40,"")</f>
        <v>904</v>
      </c>
      <c r="O13" s="54">
        <f>IF(Statistik!AA40&lt;&gt;"",Statistik!AA40,"")</f>
      </c>
      <c r="P13" s="54">
        <f>IF(Statistik!AB40&lt;&gt;"",Statistik!AB40,"")</f>
        <v>750</v>
      </c>
      <c r="Q13" s="54">
        <f>IF(Statistik!AC40&lt;&gt;"",Statistik!AC40,"")</f>
        <v>820</v>
      </c>
      <c r="R13" s="54">
        <f>IF(Statistik!AD40&lt;&gt;"",Statistik!AD40,"")</f>
        <v>996</v>
      </c>
      <c r="S13" s="54">
        <f>IF(Statistik!AE40&lt;&gt;"",Statistik!AE40,"")</f>
      </c>
      <c r="T13" s="54">
        <f>IF(Statistik!AF40&lt;&gt;"",Statistik!AF40,"")</f>
      </c>
      <c r="U13" s="54">
        <f>IF(Statistik!AG40&lt;&gt;"",Statistik!AG40,"")</f>
      </c>
      <c r="V13" s="54">
        <f>IF(Statistik!AH40&lt;&gt;"",Statistik!AH40,"")</f>
        <v>1643</v>
      </c>
      <c r="W13" s="54">
        <f>IF(Statistik!AI40&lt;&gt;"",Statistik!AI40,"")</f>
        <v>1650</v>
      </c>
      <c r="X13" s="54">
        <f>IF(Statistik!AJ40&lt;&gt;"",Statistik!AJ40,"")</f>
        <v>1570</v>
      </c>
      <c r="Y13" s="54">
        <f>IF(Statistik!AK40&lt;&gt;"",Statistik!AK40,"")</f>
        <v>1576</v>
      </c>
      <c r="Z13" s="54">
        <f>IF(Statistik!AL40&lt;&gt;"",Statistik!AL40,"")</f>
        <v>539</v>
      </c>
      <c r="AA13" s="54">
        <f>IF(Statistik!AM40&lt;&gt;"",Statistik!AM40,"")</f>
      </c>
      <c r="AB13" s="54">
        <f>IF(Statistik!AN40&lt;&gt;"",Statistik!AN40,"")</f>
      </c>
      <c r="AC13" s="54">
        <f>IF(Statistik!AO40&lt;&gt;"",Statistik!AO40,"")</f>
        <v>753</v>
      </c>
      <c r="AD13" s="54">
        <f>IF(Statistik!AP40&lt;&gt;"",Statistik!AP40,"")</f>
        <v>1129</v>
      </c>
      <c r="AE13" s="54">
        <f>IF(Statistik!AQ40&lt;&gt;"",Statistik!AQ40,"")</f>
      </c>
      <c r="AF13" s="54">
        <f>IF(Statistik!AR40&lt;&gt;"",Statistik!AR40,"")</f>
        <v>1364</v>
      </c>
      <c r="AG13" s="54">
        <f>IF(Statistik!AS40&lt;&gt;"",Statistik!AS40,"")</f>
        <v>961</v>
      </c>
      <c r="AH13" s="54">
        <f>IF(Statistik!AT40&lt;&gt;"",Statistik!AT40,"")</f>
        <v>931</v>
      </c>
      <c r="AI13" s="54">
        <f>IF(Statistik!AU40&lt;&gt;"",Statistik!AU40,"")</f>
        <v>1288</v>
      </c>
      <c r="AJ13" s="54">
        <f>IF(Statistik!AV40&lt;&gt;"",Statistik!AV40,"")</f>
      </c>
      <c r="AK13" s="54">
        <f>IF(Statistik!AW40&lt;&gt;"",Statistik!AW40,"")</f>
      </c>
      <c r="AL13" s="54">
        <f>IF(Statistik!AX40&lt;&gt;"",Statistik!AX40,"")</f>
      </c>
      <c r="AM13" s="54">
        <f>IF(Statistik!AY40&lt;&gt;"",Statistik!AY40,"")</f>
      </c>
      <c r="AN13" s="54">
        <f>IF(Statistik!AZ40&lt;&gt;"",Statistik!AZ40,"")</f>
      </c>
      <c r="AO13" s="54">
        <f>IF(Statistik!BA40&lt;&gt;"",Statistik!BA40,"")</f>
      </c>
      <c r="AP13" s="54">
        <f>IF(Statistik!BB40&lt;&gt;"",Statistik!BB40,"")</f>
      </c>
      <c r="AQ13" s="54">
        <f>IF(Statistik!BC40&lt;&gt;"",Statistik!BC40,"")</f>
      </c>
      <c r="AR13" s="54">
        <f>IF(Statistik!BD40&lt;&gt;"",Statistik!BD40,"")</f>
      </c>
      <c r="AS13" s="54">
        <f>IF(Statistik!BE40&lt;&gt;"",Statistik!BE40,"")</f>
      </c>
      <c r="AT13" s="54">
        <f>IF(Statistik!BF40&lt;&gt;"",Statistik!BF40,"")</f>
      </c>
      <c r="AU13" s="54">
        <f>IF(Statistik!BG40&lt;&gt;"",Statistik!BG40,"")</f>
      </c>
      <c r="AV13" s="54">
        <f>IF(Statistik!BH40&lt;&gt;"",Statistik!BH40,"")</f>
      </c>
      <c r="AW13" s="54">
        <f>IF(Statistik!BI40&lt;&gt;"",Statistik!BI40,"")</f>
      </c>
      <c r="AX13" s="54">
        <f>IF(Statistik!BJ40&lt;&gt;"",Statistik!BJ40,"")</f>
      </c>
      <c r="AY13" s="54">
        <f>IF(Statistik!BK40&lt;&gt;"",Statistik!BK40,"")</f>
      </c>
      <c r="AZ13" s="54">
        <f>Statistik!L40</f>
        <v>22</v>
      </c>
      <c r="BA13" s="54">
        <f t="shared" si="0"/>
        <v>1882</v>
      </c>
      <c r="BB13" s="54">
        <f t="shared" si="1"/>
        <v>1726</v>
      </c>
      <c r="BC13" s="54">
        <f t="shared" si="2"/>
        <v>1650</v>
      </c>
      <c r="BD13" s="54">
        <f t="shared" si="3"/>
        <v>1643</v>
      </c>
      <c r="BE13" s="54">
        <f t="shared" si="4"/>
        <v>1576</v>
      </c>
      <c r="BF13" s="54">
        <f t="shared" si="5"/>
        <v>1570</v>
      </c>
      <c r="BG13" s="54">
        <f t="shared" si="6"/>
        <v>1364</v>
      </c>
      <c r="BH13" s="54">
        <f t="shared" si="7"/>
        <v>1288</v>
      </c>
      <c r="BI13" s="54">
        <f t="shared" si="8"/>
        <v>1218</v>
      </c>
      <c r="BJ13" s="54">
        <f t="shared" si="9"/>
        <v>1129</v>
      </c>
      <c r="BK13" s="54">
        <f t="shared" si="10"/>
        <v>1083</v>
      </c>
      <c r="BL13" s="54">
        <f t="shared" si="11"/>
        <v>1059</v>
      </c>
      <c r="BM13" s="54">
        <f t="shared" si="12"/>
        <v>996</v>
      </c>
      <c r="BN13" s="54">
        <f t="shared" si="13"/>
        <v>961</v>
      </c>
      <c r="BO13" s="54">
        <f t="shared" si="14"/>
        <v>931</v>
      </c>
      <c r="BP13" s="54">
        <f t="shared" si="15"/>
        <v>904</v>
      </c>
      <c r="BQ13" s="54">
        <f t="shared" si="16"/>
        <v>845</v>
      </c>
      <c r="BR13" s="54">
        <f t="shared" si="17"/>
        <v>820</v>
      </c>
      <c r="BS13" s="54">
        <f t="shared" si="18"/>
        <v>753</v>
      </c>
      <c r="BT13" s="54">
        <f t="shared" si="19"/>
        <v>750</v>
      </c>
      <c r="BU13" s="54">
        <f t="shared" si="20"/>
        <v>579</v>
      </c>
      <c r="BV13" s="54">
        <f t="shared" si="21"/>
        <v>539</v>
      </c>
      <c r="BW13" s="54" t="b">
        <f t="shared" si="22"/>
        <v>0</v>
      </c>
      <c r="BX13" s="54" t="b">
        <f t="shared" si="23"/>
        <v>0</v>
      </c>
      <c r="BY13" s="54" t="b">
        <f t="shared" si="24"/>
        <v>0</v>
      </c>
      <c r="BZ13" s="54" t="b">
        <f t="shared" si="25"/>
        <v>0</v>
      </c>
      <c r="CA13" s="54" t="b">
        <f t="shared" si="26"/>
        <v>0</v>
      </c>
      <c r="CB13" s="54" t="b">
        <f t="shared" si="27"/>
        <v>0</v>
      </c>
      <c r="CC13" s="54" t="b">
        <f t="shared" si="28"/>
        <v>0</v>
      </c>
      <c r="CD13" s="54" t="b">
        <f t="shared" si="29"/>
        <v>0</v>
      </c>
      <c r="CE13" s="54" t="b">
        <f t="shared" si="30"/>
        <v>0</v>
      </c>
      <c r="CF13" s="54" t="b">
        <f t="shared" si="31"/>
        <v>0</v>
      </c>
      <c r="CG13" s="54" t="b">
        <f t="shared" si="32"/>
        <v>0</v>
      </c>
      <c r="CH13" s="54" t="b">
        <f t="shared" si="33"/>
        <v>0</v>
      </c>
      <c r="CI13" s="54" t="b">
        <f t="shared" si="34"/>
        <v>0</v>
      </c>
      <c r="CJ13" s="54" t="b">
        <f t="shared" si="35"/>
        <v>0</v>
      </c>
      <c r="CK13" s="54" t="b">
        <f t="shared" si="36"/>
        <v>0</v>
      </c>
      <c r="CL13" s="54" t="b">
        <f t="shared" si="37"/>
        <v>0</v>
      </c>
      <c r="CM13" s="54" t="b">
        <f t="shared" si="38"/>
        <v>0</v>
      </c>
      <c r="CN13" s="54" t="b">
        <f t="shared" si="39"/>
        <v>0</v>
      </c>
      <c r="CO13" s="54" t="e">
        <f t="shared" si="40"/>
        <v>#NUM!</v>
      </c>
      <c r="CP13" s="54" t="b">
        <f t="shared" si="41"/>
        <v>0</v>
      </c>
      <c r="CQ13" s="54" t="b">
        <f t="shared" si="42"/>
        <v>0</v>
      </c>
      <c r="CR13" s="54" t="b">
        <f t="shared" si="43"/>
        <v>0</v>
      </c>
      <c r="CS13" s="54" t="b">
        <f t="shared" si="44"/>
        <v>0</v>
      </c>
      <c r="CT13" s="54" t="b">
        <f t="shared" si="45"/>
        <v>0</v>
      </c>
      <c r="CU13" s="54" t="b">
        <f t="shared" si="46"/>
        <v>0</v>
      </c>
      <c r="CV13" s="54" t="b">
        <f t="shared" si="47"/>
        <v>0</v>
      </c>
      <c r="CW13" s="54" t="b">
        <f t="shared" si="48"/>
        <v>0</v>
      </c>
      <c r="CX13" s="54" t="b">
        <f t="shared" si="49"/>
        <v>0</v>
      </c>
      <c r="CY13" s="54"/>
      <c r="CZ13" s="54">
        <f t="shared" si="50"/>
        <v>15046</v>
      </c>
      <c r="DA13" s="54">
        <f t="shared" si="51"/>
        <v>20076</v>
      </c>
      <c r="DB13" s="54">
        <f t="shared" si="52"/>
        <v>24148</v>
      </c>
      <c r="DC13" s="54">
        <f t="shared" si="53"/>
        <v>25266</v>
      </c>
      <c r="DD13" s="54">
        <f t="shared" si="54"/>
        <v>25266</v>
      </c>
      <c r="DE13" s="54">
        <f t="shared" si="55"/>
        <v>25266</v>
      </c>
      <c r="DF13" s="54">
        <f t="shared" si="56"/>
        <v>25266</v>
      </c>
    </row>
    <row r="14" spans="1:110" ht="12.75">
      <c r="A14" s="54" t="str">
        <f>IF(Statistik!B34&lt;&gt;"",Statistik!B34,"")</f>
        <v>G</v>
      </c>
      <c r="B14" s="54">
        <f>IF(Statistik!N34&lt;&gt;"",Statistik!N34,"")</f>
      </c>
      <c r="C14" s="54">
        <f>IF(Statistik!O34&lt;&gt;"",Statistik!O34,"")</f>
      </c>
      <c r="D14" s="54">
        <f>IF(Statistik!P34&lt;&gt;"",Statistik!P34,"")</f>
        <v>844</v>
      </c>
      <c r="E14" s="54">
        <f>IF(Statistik!Q34&lt;&gt;"",Statistik!Q34,"")</f>
        <v>1209</v>
      </c>
      <c r="F14" s="54">
        <f>IF(Statistik!R34&lt;&gt;"",Statistik!R34,"")</f>
        <v>1094</v>
      </c>
      <c r="G14" s="54">
        <f>IF(Statistik!S34&lt;&gt;"",Statistik!S34,"")</f>
        <v>761</v>
      </c>
      <c r="H14" s="54">
        <f>IF(Statistik!T34&lt;&gt;"",Statistik!T34,"")</f>
      </c>
      <c r="I14" s="54">
        <f>IF(Statistik!U34&lt;&gt;"",Statistik!U34,"")</f>
        <v>1202</v>
      </c>
      <c r="J14" s="54">
        <f>IF(Statistik!V34&lt;&gt;"",Statistik!V34,"")</f>
        <v>1225</v>
      </c>
      <c r="K14" s="54">
        <f>IF(Statistik!W34&lt;&gt;"",Statistik!W34,"")</f>
        <v>1667</v>
      </c>
      <c r="L14" s="54">
        <f>IF(Statistik!X34&lt;&gt;"",Statistik!X34,"")</f>
        <v>773</v>
      </c>
      <c r="M14" s="54">
        <f>IF(Statistik!Y34&lt;&gt;"",Statistik!Y34,"")</f>
        <v>1524</v>
      </c>
      <c r="N14" s="54">
        <f>IF(Statistik!Z34&lt;&gt;"",Statistik!Z34,"")</f>
      </c>
      <c r="O14" s="54">
        <f>IF(Statistik!AA34&lt;&gt;"",Statistik!AA34,"")</f>
        <v>1206</v>
      </c>
      <c r="P14" s="54">
        <f>IF(Statistik!AB34&lt;&gt;"",Statistik!AB34,"")</f>
      </c>
      <c r="Q14" s="54">
        <f>IF(Statistik!AC34&lt;&gt;"",Statistik!AC34,"")</f>
      </c>
      <c r="R14" s="54">
        <f>IF(Statistik!AD34&lt;&gt;"",Statistik!AD34,"")</f>
      </c>
      <c r="S14" s="54">
        <f>IF(Statistik!AE34&lt;&gt;"",Statistik!AE34,"")</f>
        <v>1057</v>
      </c>
      <c r="T14" s="54">
        <f>IF(Statistik!AF34&lt;&gt;"",Statistik!AF34,"")</f>
        <v>1240</v>
      </c>
      <c r="U14" s="54">
        <f>IF(Statistik!AG34&lt;&gt;"",Statistik!AG34,"")</f>
        <v>696</v>
      </c>
      <c r="V14" s="54">
        <f>IF(Statistik!AH34&lt;&gt;"",Statistik!AH34,"")</f>
        <v>1348</v>
      </c>
      <c r="W14" s="54">
        <f>IF(Statistik!AI34&lt;&gt;"",Statistik!AI34,"")</f>
      </c>
      <c r="X14" s="54">
        <f>IF(Statistik!AJ34&lt;&gt;"",Statistik!AJ34,"")</f>
      </c>
      <c r="Y14" s="54">
        <f>IF(Statistik!AK34&lt;&gt;"",Statistik!AK34,"")</f>
        <v>1842</v>
      </c>
      <c r="Z14" s="54">
        <f>IF(Statistik!AL34&lt;&gt;"",Statistik!AL34,"")</f>
        <v>1758</v>
      </c>
      <c r="AA14" s="54">
        <f>IF(Statistik!AM34&lt;&gt;"",Statistik!AM34,"")</f>
      </c>
      <c r="AB14" s="54">
        <f>IF(Statistik!AN34&lt;&gt;"",Statistik!AN34,"")</f>
      </c>
      <c r="AC14" s="54">
        <f>IF(Statistik!AO34&lt;&gt;"",Statistik!AO34,"")</f>
      </c>
      <c r="AD14" s="54">
        <f>IF(Statistik!AP34&lt;&gt;"",Statistik!AP34,"")</f>
        <v>1544</v>
      </c>
      <c r="AE14" s="54">
        <f>IF(Statistik!AQ34&lt;&gt;"",Statistik!AQ34,"")</f>
        <v>1491</v>
      </c>
      <c r="AF14" s="54">
        <f>IF(Statistik!AR34&lt;&gt;"",Statistik!AR34,"")</f>
        <v>585</v>
      </c>
      <c r="AG14" s="54">
        <f>IF(Statistik!AS34&lt;&gt;"",Statistik!AS34,"")</f>
      </c>
      <c r="AH14" s="54">
        <f>IF(Statistik!AT34&lt;&gt;"",Statistik!AT34,"")</f>
      </c>
      <c r="AI14" s="54">
        <f>IF(Statistik!AU34&lt;&gt;"",Statistik!AU34,"")</f>
        <v>1105</v>
      </c>
      <c r="AJ14" s="54">
        <f>IF(Statistik!AV34&lt;&gt;"",Statistik!AV34,"")</f>
      </c>
      <c r="AK14" s="54">
        <f>IF(Statistik!AW34&lt;&gt;"",Statistik!AW34,"")</f>
      </c>
      <c r="AL14" s="54">
        <f>IF(Statistik!AX34&lt;&gt;"",Statistik!AX34,"")</f>
      </c>
      <c r="AM14" s="54">
        <f>IF(Statistik!AY34&lt;&gt;"",Statistik!AY34,"")</f>
      </c>
      <c r="AN14" s="54">
        <f>IF(Statistik!AZ34&lt;&gt;"",Statistik!AZ34,"")</f>
      </c>
      <c r="AO14" s="54">
        <f>IF(Statistik!BA34&lt;&gt;"",Statistik!BA34,"")</f>
      </c>
      <c r="AP14" s="54">
        <f>IF(Statistik!BB34&lt;&gt;"",Statistik!BB34,"")</f>
      </c>
      <c r="AQ14" s="54">
        <f>IF(Statistik!BC34&lt;&gt;"",Statistik!BC34,"")</f>
      </c>
      <c r="AR14" s="54">
        <f>IF(Statistik!BD34&lt;&gt;"",Statistik!BD34,"")</f>
      </c>
      <c r="AS14" s="54">
        <f>IF(Statistik!BE34&lt;&gt;"",Statistik!BE34,"")</f>
      </c>
      <c r="AT14" s="54">
        <f>IF(Statistik!BF34&lt;&gt;"",Statistik!BF34,"")</f>
      </c>
      <c r="AU14" s="54">
        <f>IF(Statistik!BG34&lt;&gt;"",Statistik!BG34,"")</f>
      </c>
      <c r="AV14" s="54">
        <f>IF(Statistik!BH34&lt;&gt;"",Statistik!BH34,"")</f>
      </c>
      <c r="AW14" s="54">
        <f>IF(Statistik!BI34&lt;&gt;"",Statistik!BI34,"")</f>
      </c>
      <c r="AX14" s="54">
        <f>IF(Statistik!BJ34&lt;&gt;"",Statistik!BJ34,"")</f>
      </c>
      <c r="AY14" s="54">
        <f>IF(Statistik!BK34&lt;&gt;"",Statistik!BK34,"")</f>
      </c>
      <c r="AZ14" s="54">
        <f>Statistik!L34</f>
        <v>20</v>
      </c>
      <c r="BA14" s="54">
        <f t="shared" si="0"/>
        <v>1842</v>
      </c>
      <c r="BB14" s="54">
        <f t="shared" si="1"/>
        <v>1758</v>
      </c>
      <c r="BC14" s="54">
        <f t="shared" si="2"/>
        <v>1667</v>
      </c>
      <c r="BD14" s="54">
        <f t="shared" si="3"/>
        <v>1544</v>
      </c>
      <c r="BE14" s="54">
        <f t="shared" si="4"/>
        <v>1524</v>
      </c>
      <c r="BF14" s="54">
        <f t="shared" si="5"/>
        <v>1491</v>
      </c>
      <c r="BG14" s="54">
        <f t="shared" si="6"/>
        <v>1348</v>
      </c>
      <c r="BH14" s="54">
        <f t="shared" si="7"/>
        <v>1240</v>
      </c>
      <c r="BI14" s="54">
        <f t="shared" si="8"/>
        <v>1225</v>
      </c>
      <c r="BJ14" s="54">
        <f t="shared" si="9"/>
        <v>1209</v>
      </c>
      <c r="BK14" s="54">
        <f t="shared" si="10"/>
        <v>1206</v>
      </c>
      <c r="BL14" s="54">
        <f t="shared" si="11"/>
        <v>1202</v>
      </c>
      <c r="BM14" s="54">
        <f t="shared" si="12"/>
        <v>1105</v>
      </c>
      <c r="BN14" s="54">
        <f t="shared" si="13"/>
        <v>1094</v>
      </c>
      <c r="BO14" s="54">
        <f t="shared" si="14"/>
        <v>1057</v>
      </c>
      <c r="BP14" s="54">
        <f t="shared" si="15"/>
        <v>844</v>
      </c>
      <c r="BQ14" s="54">
        <f t="shared" si="16"/>
        <v>773</v>
      </c>
      <c r="BR14" s="54">
        <f t="shared" si="17"/>
        <v>761</v>
      </c>
      <c r="BS14" s="54">
        <f t="shared" si="18"/>
        <v>696</v>
      </c>
      <c r="BT14" s="54">
        <f t="shared" si="19"/>
        <v>585</v>
      </c>
      <c r="BU14" s="54" t="b">
        <f t="shared" si="20"/>
        <v>0</v>
      </c>
      <c r="BV14" s="54" t="b">
        <f t="shared" si="21"/>
        <v>0</v>
      </c>
      <c r="BW14" s="54" t="b">
        <f t="shared" si="22"/>
        <v>0</v>
      </c>
      <c r="BX14" s="54" t="b">
        <f t="shared" si="23"/>
        <v>0</v>
      </c>
      <c r="BY14" s="54" t="b">
        <f t="shared" si="24"/>
        <v>0</v>
      </c>
      <c r="BZ14" s="54" t="b">
        <f t="shared" si="25"/>
        <v>0</v>
      </c>
      <c r="CA14" s="54" t="b">
        <f t="shared" si="26"/>
        <v>0</v>
      </c>
      <c r="CB14" s="54" t="b">
        <f t="shared" si="27"/>
        <v>0</v>
      </c>
      <c r="CC14" s="54" t="b">
        <f t="shared" si="28"/>
        <v>0</v>
      </c>
      <c r="CD14" s="54" t="b">
        <f t="shared" si="29"/>
        <v>0</v>
      </c>
      <c r="CE14" s="54" t="b">
        <f t="shared" si="30"/>
        <v>0</v>
      </c>
      <c r="CF14" s="54" t="b">
        <f t="shared" si="31"/>
        <v>0</v>
      </c>
      <c r="CG14" s="54" t="b">
        <f t="shared" si="32"/>
        <v>0</v>
      </c>
      <c r="CH14" s="54" t="b">
        <f t="shared" si="33"/>
        <v>0</v>
      </c>
      <c r="CI14" s="54" t="b">
        <f t="shared" si="34"/>
        <v>0</v>
      </c>
      <c r="CJ14" s="54" t="b">
        <f t="shared" si="35"/>
        <v>0</v>
      </c>
      <c r="CK14" s="54" t="b">
        <f t="shared" si="36"/>
        <v>0</v>
      </c>
      <c r="CL14" s="54" t="b">
        <f t="shared" si="37"/>
        <v>0</v>
      </c>
      <c r="CM14" s="54" t="b">
        <f t="shared" si="38"/>
        <v>0</v>
      </c>
      <c r="CN14" s="54" t="b">
        <f t="shared" si="39"/>
        <v>0</v>
      </c>
      <c r="CO14" s="54" t="e">
        <f t="shared" si="40"/>
        <v>#NUM!</v>
      </c>
      <c r="CP14" s="54" t="b">
        <f t="shared" si="41"/>
        <v>0</v>
      </c>
      <c r="CQ14" s="54" t="b">
        <f t="shared" si="42"/>
        <v>0</v>
      </c>
      <c r="CR14" s="54" t="b">
        <f t="shared" si="43"/>
        <v>0</v>
      </c>
      <c r="CS14" s="54" t="b">
        <f t="shared" si="44"/>
        <v>0</v>
      </c>
      <c r="CT14" s="54" t="b">
        <f t="shared" si="45"/>
        <v>0</v>
      </c>
      <c r="CU14" s="54" t="b">
        <f t="shared" si="46"/>
        <v>0</v>
      </c>
      <c r="CV14" s="54" t="b">
        <f t="shared" si="47"/>
        <v>0</v>
      </c>
      <c r="CW14" s="54" t="b">
        <f t="shared" si="48"/>
        <v>0</v>
      </c>
      <c r="CX14" s="54" t="b">
        <f t="shared" si="49"/>
        <v>0</v>
      </c>
      <c r="CY14" s="54"/>
      <c r="CZ14" s="54">
        <f t="shared" si="50"/>
        <v>14848</v>
      </c>
      <c r="DA14" s="54">
        <f t="shared" si="51"/>
        <v>20512</v>
      </c>
      <c r="DB14" s="54">
        <f t="shared" si="52"/>
        <v>24171</v>
      </c>
      <c r="DC14" s="54">
        <f t="shared" si="53"/>
        <v>24171</v>
      </c>
      <c r="DD14" s="54">
        <f t="shared" si="54"/>
        <v>24171</v>
      </c>
      <c r="DE14" s="54">
        <f t="shared" si="55"/>
        <v>24171</v>
      </c>
      <c r="DF14" s="54">
        <f t="shared" si="56"/>
        <v>24171</v>
      </c>
    </row>
    <row r="15" spans="1:110" ht="12.75">
      <c r="A15" s="54" t="str">
        <f>IF(Statistik!B30&lt;&gt;"",Statistik!B30,"")</f>
        <v>C</v>
      </c>
      <c r="B15" s="54">
        <f>IF(Statistik!N30&lt;&gt;"",Statistik!N30,"")</f>
        <v>1235</v>
      </c>
      <c r="C15" s="54">
        <f>IF(Statistik!O30&lt;&gt;"",Statistik!O30,"")</f>
        <v>1259</v>
      </c>
      <c r="D15" s="54">
        <f>IF(Statistik!P30&lt;&gt;"",Statistik!P30,"")</f>
      </c>
      <c r="E15" s="54">
        <f>IF(Statistik!Q30&lt;&gt;"",Statistik!Q30,"")</f>
        <v>1237</v>
      </c>
      <c r="F15" s="54">
        <f>IF(Statistik!R30&lt;&gt;"",Statistik!R30,"")</f>
        <v>1477</v>
      </c>
      <c r="G15" s="54">
        <f>IF(Statistik!S30&lt;&gt;"",Statistik!S30,"")</f>
        <v>1871</v>
      </c>
      <c r="H15" s="54">
        <f>IF(Statistik!T30&lt;&gt;"",Statistik!T30,"")</f>
        <v>479</v>
      </c>
      <c r="I15" s="54">
        <f>IF(Statistik!U30&lt;&gt;"",Statistik!U30,"")</f>
        <v>1184</v>
      </c>
      <c r="J15" s="54">
        <f>IF(Statistik!V30&lt;&gt;"",Statistik!V30,"")</f>
        <v>560</v>
      </c>
      <c r="K15" s="54">
        <f>IF(Statistik!W30&lt;&gt;"",Statistik!W30,"")</f>
        <v>972</v>
      </c>
      <c r="L15" s="54">
        <f>IF(Statistik!X30&lt;&gt;"",Statistik!X30,"")</f>
        <v>1221</v>
      </c>
      <c r="M15" s="54">
        <f>IF(Statistik!Y30&lt;&gt;"",Statistik!Y30,"")</f>
        <v>977</v>
      </c>
      <c r="N15" s="54">
        <f>IF(Statistik!Z30&lt;&gt;"",Statistik!Z30,"")</f>
        <v>1632</v>
      </c>
      <c r="O15" s="54">
        <f>IF(Statistik!AA30&lt;&gt;"",Statistik!AA30,"")</f>
        <v>134</v>
      </c>
      <c r="P15" s="54">
        <f>IF(Statistik!AB30&lt;&gt;"",Statistik!AB30,"")</f>
        <v>986</v>
      </c>
      <c r="Q15" s="54">
        <f>IF(Statistik!AC30&lt;&gt;"",Statistik!AC30,"")</f>
      </c>
      <c r="R15" s="54">
        <f>IF(Statistik!AD30&lt;&gt;"",Statistik!AD30,"")</f>
        <v>1606</v>
      </c>
      <c r="S15" s="54">
        <f>IF(Statistik!AE30&lt;&gt;"",Statistik!AE30,"")</f>
        <v>944</v>
      </c>
      <c r="T15" s="54">
        <f>IF(Statistik!AF30&lt;&gt;"",Statistik!AF30,"")</f>
      </c>
      <c r="U15" s="54">
        <f>IF(Statistik!AG30&lt;&gt;"",Statistik!AG30,"")</f>
        <v>1574</v>
      </c>
      <c r="V15" s="54">
        <f>IF(Statistik!AH30&lt;&gt;"",Statistik!AH30,"")</f>
      </c>
      <c r="W15" s="54">
        <f>IF(Statistik!AI30&lt;&gt;"",Statistik!AI30,"")</f>
        <v>414</v>
      </c>
      <c r="X15" s="54">
        <f>IF(Statistik!AJ30&lt;&gt;"",Statistik!AJ30,"")</f>
        <v>910</v>
      </c>
      <c r="Y15" s="54">
        <f>IF(Statistik!AK30&lt;&gt;"",Statistik!AK30,"")</f>
        <v>1128</v>
      </c>
      <c r="Z15" s="54">
        <f>IF(Statistik!AL30&lt;&gt;"",Statistik!AL30,"")</f>
        <v>702</v>
      </c>
      <c r="AA15" s="54">
        <f>IF(Statistik!AM30&lt;&gt;"",Statistik!AM30,"")</f>
        <v>1033</v>
      </c>
      <c r="AB15" s="54">
        <f>IF(Statistik!AN30&lt;&gt;"",Statistik!AN30,"")</f>
        <v>1239</v>
      </c>
      <c r="AC15" s="54">
        <f>IF(Statistik!AO30&lt;&gt;"",Statistik!AO30,"")</f>
        <v>1358</v>
      </c>
      <c r="AD15" s="54">
        <f>IF(Statistik!AP30&lt;&gt;"",Statistik!AP30,"")</f>
      </c>
      <c r="AE15" s="54">
        <f>IF(Statistik!AQ30&lt;&gt;"",Statistik!AQ30,"")</f>
        <v>832</v>
      </c>
      <c r="AF15" s="54">
        <f>IF(Statistik!AR30&lt;&gt;"",Statistik!AR30,"")</f>
        <v>458</v>
      </c>
      <c r="AG15" s="54">
        <f>IF(Statistik!AS30&lt;&gt;"",Statistik!AS30,"")</f>
        <v>612</v>
      </c>
      <c r="AH15" s="54">
        <f>IF(Statistik!AT30&lt;&gt;"",Statistik!AT30,"")</f>
        <v>751</v>
      </c>
      <c r="AI15" s="54">
        <f>IF(Statistik!AU30&lt;&gt;"",Statistik!AU30,"")</f>
      </c>
      <c r="AJ15" s="54">
        <f>IF(Statistik!AV30&lt;&gt;"",Statistik!AV30,"")</f>
      </c>
      <c r="AK15" s="54">
        <f>IF(Statistik!AW30&lt;&gt;"",Statistik!AW30,"")</f>
      </c>
      <c r="AL15" s="54">
        <f>IF(Statistik!AX30&lt;&gt;"",Statistik!AX30,"")</f>
      </c>
      <c r="AM15" s="54">
        <f>IF(Statistik!AY30&lt;&gt;"",Statistik!AY30,"")</f>
      </c>
      <c r="AN15" s="54">
        <f>IF(Statistik!AZ30&lt;&gt;"",Statistik!AZ30,"")</f>
      </c>
      <c r="AO15" s="54">
        <f>IF(Statistik!BA30&lt;&gt;"",Statistik!BA30,"")</f>
      </c>
      <c r="AP15" s="54">
        <f>IF(Statistik!BB30&lt;&gt;"",Statistik!BB30,"")</f>
      </c>
      <c r="AQ15" s="54">
        <f>IF(Statistik!BC30&lt;&gt;"",Statistik!BC30,"")</f>
      </c>
      <c r="AR15" s="54">
        <f>IF(Statistik!BD30&lt;&gt;"",Statistik!BD30,"")</f>
      </c>
      <c r="AS15" s="54">
        <f>IF(Statistik!BE30&lt;&gt;"",Statistik!BE30,"")</f>
      </c>
      <c r="AT15" s="54">
        <f>IF(Statistik!BF30&lt;&gt;"",Statistik!BF30,"")</f>
      </c>
      <c r="AU15" s="54">
        <f>IF(Statistik!BG30&lt;&gt;"",Statistik!BG30,"")</f>
      </c>
      <c r="AV15" s="54">
        <f>IF(Statistik!BH30&lt;&gt;"",Statistik!BH30,"")</f>
      </c>
      <c r="AW15" s="54">
        <f>IF(Statistik!BI30&lt;&gt;"",Statistik!BI30,"")</f>
      </c>
      <c r="AX15" s="54">
        <f>IF(Statistik!BJ30&lt;&gt;"",Statistik!BJ30,"")</f>
      </c>
      <c r="AY15" s="54">
        <f>IF(Statistik!BK30&lt;&gt;"",Statistik!BK30,"")</f>
      </c>
      <c r="AZ15" s="54">
        <f>Statistik!L30</f>
        <v>28</v>
      </c>
      <c r="BA15" s="54">
        <f t="shared" si="0"/>
        <v>1871</v>
      </c>
      <c r="BB15" s="54">
        <f t="shared" si="1"/>
        <v>1632</v>
      </c>
      <c r="BC15" s="54">
        <f t="shared" si="2"/>
        <v>1606</v>
      </c>
      <c r="BD15" s="54">
        <f t="shared" si="3"/>
        <v>1574</v>
      </c>
      <c r="BE15" s="54">
        <f t="shared" si="4"/>
        <v>1477</v>
      </c>
      <c r="BF15" s="54">
        <f t="shared" si="5"/>
        <v>1358</v>
      </c>
      <c r="BG15" s="54">
        <f t="shared" si="6"/>
        <v>1259</v>
      </c>
      <c r="BH15" s="54">
        <f t="shared" si="7"/>
        <v>1239</v>
      </c>
      <c r="BI15" s="54">
        <f t="shared" si="8"/>
        <v>1237</v>
      </c>
      <c r="BJ15" s="54">
        <f t="shared" si="9"/>
        <v>1235</v>
      </c>
      <c r="BK15" s="54">
        <f t="shared" si="10"/>
        <v>1221</v>
      </c>
      <c r="BL15" s="54">
        <f t="shared" si="11"/>
        <v>1184</v>
      </c>
      <c r="BM15" s="54">
        <f t="shared" si="12"/>
        <v>1128</v>
      </c>
      <c r="BN15" s="54">
        <f t="shared" si="13"/>
        <v>1033</v>
      </c>
      <c r="BO15" s="54">
        <f t="shared" si="14"/>
        <v>986</v>
      </c>
      <c r="BP15" s="54">
        <f t="shared" si="15"/>
        <v>977</v>
      </c>
      <c r="BQ15" s="54">
        <f t="shared" si="16"/>
        <v>972</v>
      </c>
      <c r="BR15" s="54">
        <f t="shared" si="17"/>
        <v>944</v>
      </c>
      <c r="BS15" s="54">
        <f t="shared" si="18"/>
        <v>910</v>
      </c>
      <c r="BT15" s="54">
        <f t="shared" si="19"/>
        <v>832</v>
      </c>
      <c r="BU15" s="54">
        <f t="shared" si="20"/>
        <v>751</v>
      </c>
      <c r="BV15" s="54">
        <f t="shared" si="21"/>
        <v>702</v>
      </c>
      <c r="BW15" s="54">
        <f t="shared" si="22"/>
        <v>612</v>
      </c>
      <c r="BX15" s="54">
        <f t="shared" si="23"/>
        <v>560</v>
      </c>
      <c r="BY15" s="54">
        <f t="shared" si="24"/>
        <v>479</v>
      </c>
      <c r="BZ15" s="54">
        <f t="shared" si="25"/>
        <v>458</v>
      </c>
      <c r="CA15" s="54">
        <f t="shared" si="26"/>
        <v>414</v>
      </c>
      <c r="CB15" s="54">
        <f t="shared" si="27"/>
        <v>134</v>
      </c>
      <c r="CC15" s="54" t="b">
        <f t="shared" si="28"/>
        <v>0</v>
      </c>
      <c r="CD15" s="54" t="b">
        <f t="shared" si="29"/>
        <v>0</v>
      </c>
      <c r="CE15" s="54" t="b">
        <f t="shared" si="30"/>
        <v>0</v>
      </c>
      <c r="CF15" s="54" t="b">
        <f t="shared" si="31"/>
        <v>0</v>
      </c>
      <c r="CG15" s="54" t="b">
        <f t="shared" si="32"/>
        <v>0</v>
      </c>
      <c r="CH15" s="54" t="b">
        <f t="shared" si="33"/>
        <v>0</v>
      </c>
      <c r="CI15" s="54" t="b">
        <f t="shared" si="34"/>
        <v>0</v>
      </c>
      <c r="CJ15" s="54" t="b">
        <f t="shared" si="35"/>
        <v>0</v>
      </c>
      <c r="CK15" s="54" t="b">
        <f t="shared" si="36"/>
        <v>0</v>
      </c>
      <c r="CL15" s="54" t="b">
        <f t="shared" si="37"/>
        <v>0</v>
      </c>
      <c r="CM15" s="54" t="b">
        <f t="shared" si="38"/>
        <v>0</v>
      </c>
      <c r="CN15" s="54" t="b">
        <f t="shared" si="39"/>
        <v>0</v>
      </c>
      <c r="CO15" s="54" t="e">
        <f t="shared" si="40"/>
        <v>#NUM!</v>
      </c>
      <c r="CP15" s="54" t="b">
        <f t="shared" si="41"/>
        <v>0</v>
      </c>
      <c r="CQ15" s="54" t="b">
        <f t="shared" si="42"/>
        <v>0</v>
      </c>
      <c r="CR15" s="54" t="b">
        <f t="shared" si="43"/>
        <v>0</v>
      </c>
      <c r="CS15" s="54" t="b">
        <f t="shared" si="44"/>
        <v>0</v>
      </c>
      <c r="CT15" s="54" t="b">
        <f t="shared" si="45"/>
        <v>0</v>
      </c>
      <c r="CU15" s="54" t="b">
        <f t="shared" si="46"/>
        <v>0</v>
      </c>
      <c r="CV15" s="54" t="b">
        <f t="shared" si="47"/>
        <v>0</v>
      </c>
      <c r="CW15" s="54" t="b">
        <f t="shared" si="48"/>
        <v>0</v>
      </c>
      <c r="CX15" s="54" t="b">
        <f t="shared" si="49"/>
        <v>0</v>
      </c>
      <c r="CY15" s="54"/>
      <c r="CZ15" s="54">
        <f t="shared" si="50"/>
        <v>14488</v>
      </c>
      <c r="DA15" s="54">
        <f t="shared" si="51"/>
        <v>20040</v>
      </c>
      <c r="DB15" s="54">
        <f t="shared" si="52"/>
        <v>24675</v>
      </c>
      <c r="DC15" s="54">
        <f t="shared" si="53"/>
        <v>27779</v>
      </c>
      <c r="DD15" s="54">
        <f t="shared" si="54"/>
        <v>28785</v>
      </c>
      <c r="DE15" s="54">
        <f t="shared" si="55"/>
        <v>28785</v>
      </c>
      <c r="DF15" s="54">
        <f t="shared" si="56"/>
        <v>28785</v>
      </c>
    </row>
    <row r="16" spans="1:110" ht="12.75">
      <c r="A16" s="54" t="str">
        <f>IF(Statistik!B31&lt;&gt;"",Statistik!B31,"")</f>
        <v>D</v>
      </c>
      <c r="B16" s="54">
        <f>IF(Statistik!N31&lt;&gt;"",Statistik!N31,"")</f>
      </c>
      <c r="C16" s="54">
        <f>IF(Statistik!O31&lt;&gt;"",Statistik!O31,"")</f>
      </c>
      <c r="D16" s="54">
        <f>IF(Statistik!P31&lt;&gt;"",Statistik!P31,"")</f>
      </c>
      <c r="E16" s="54">
        <f>IF(Statistik!Q31&lt;&gt;"",Statistik!Q31,"")</f>
      </c>
      <c r="F16" s="54">
        <f>IF(Statistik!R31&lt;&gt;"",Statistik!R31,"")</f>
      </c>
      <c r="G16" s="54">
        <f>IF(Statistik!S31&lt;&gt;"",Statistik!S31,"")</f>
      </c>
      <c r="H16" s="54">
        <f>IF(Statistik!T31&lt;&gt;"",Statistik!T31,"")</f>
      </c>
      <c r="I16" s="54">
        <f>IF(Statistik!U31&lt;&gt;"",Statistik!U31,"")</f>
      </c>
      <c r="J16" s="54">
        <f>IF(Statistik!V31&lt;&gt;"",Statistik!V31,"")</f>
        <v>1125</v>
      </c>
      <c r="K16" s="54">
        <f>IF(Statistik!W31&lt;&gt;"",Statistik!W31,"")</f>
        <v>895</v>
      </c>
      <c r="L16" s="54">
        <f>IF(Statistik!X31&lt;&gt;"",Statistik!X31,"")</f>
        <v>1243</v>
      </c>
      <c r="M16" s="54">
        <f>IF(Statistik!Y31&lt;&gt;"",Statistik!Y31,"")</f>
        <v>1144</v>
      </c>
      <c r="N16" s="54">
        <f>IF(Statistik!Z31&lt;&gt;"",Statistik!Z31,"")</f>
        <v>879</v>
      </c>
      <c r="O16" s="54">
        <f>IF(Statistik!AA31&lt;&gt;"",Statistik!AA31,"")</f>
        <v>504</v>
      </c>
      <c r="P16" s="54">
        <f>IF(Statistik!AB31&lt;&gt;"",Statistik!AB31,"")</f>
        <v>735</v>
      </c>
      <c r="Q16" s="54">
        <f>IF(Statistik!AC31&lt;&gt;"",Statistik!AC31,"")</f>
        <v>872</v>
      </c>
      <c r="R16" s="54">
        <f>IF(Statistik!AD31&lt;&gt;"",Statistik!AD31,"")</f>
        <v>725</v>
      </c>
      <c r="S16" s="54">
        <f>IF(Statistik!AE31&lt;&gt;"",Statistik!AE31,"")</f>
        <v>609</v>
      </c>
      <c r="T16" s="54">
        <f>IF(Statistik!AF31&lt;&gt;"",Statistik!AF31,"")</f>
        <v>597</v>
      </c>
      <c r="U16" s="54">
        <f>IF(Statistik!AG31&lt;&gt;"",Statistik!AG31,"")</f>
        <v>1352</v>
      </c>
      <c r="V16" s="54">
        <f>IF(Statistik!AH31&lt;&gt;"",Statistik!AH31,"")</f>
        <v>1134</v>
      </c>
      <c r="W16" s="54">
        <f>IF(Statistik!AI31&lt;&gt;"",Statistik!AI31,"")</f>
        <v>1372</v>
      </c>
      <c r="X16" s="54">
        <f>IF(Statistik!AJ31&lt;&gt;"",Statistik!AJ31,"")</f>
        <v>756</v>
      </c>
      <c r="Y16" s="54">
        <f>IF(Statistik!AK31&lt;&gt;"",Statistik!AK31,"")</f>
        <v>1642</v>
      </c>
      <c r="Z16" s="54">
        <f>IF(Statistik!AL31&lt;&gt;"",Statistik!AL31,"")</f>
        <v>1229</v>
      </c>
      <c r="AA16" s="54">
        <f>IF(Statistik!AM31&lt;&gt;"",Statistik!AM31,"")</f>
        <v>1429</v>
      </c>
      <c r="AB16" s="54">
        <f>IF(Statistik!AN31&lt;&gt;"",Statistik!AN31,"")</f>
        <v>886</v>
      </c>
      <c r="AC16" s="54">
        <f>IF(Statistik!AO31&lt;&gt;"",Statistik!AO31,"")</f>
        <v>1066</v>
      </c>
      <c r="AD16" s="54">
        <f>IF(Statistik!AP31&lt;&gt;"",Statistik!AP31,"")</f>
        <v>952</v>
      </c>
      <c r="AE16" s="54">
        <f>IF(Statistik!AQ31&lt;&gt;"",Statistik!AQ31,"")</f>
        <v>1457</v>
      </c>
      <c r="AF16" s="54">
        <f>IF(Statistik!AR31&lt;&gt;"",Statistik!AR31,"")</f>
        <v>1920</v>
      </c>
      <c r="AG16" s="54">
        <f>IF(Statistik!AS31&lt;&gt;"",Statistik!AS31,"")</f>
        <v>1441</v>
      </c>
      <c r="AH16" s="54">
        <f>IF(Statistik!AT31&lt;&gt;"",Statistik!AT31,"")</f>
        <v>986</v>
      </c>
      <c r="AI16" s="54">
        <f>IF(Statistik!AU31&lt;&gt;"",Statistik!AU31,"")</f>
        <v>632</v>
      </c>
      <c r="AJ16" s="54">
        <f>IF(Statistik!AV31&lt;&gt;"",Statistik!AV31,"")</f>
      </c>
      <c r="AK16" s="54">
        <f>IF(Statistik!AW31&lt;&gt;"",Statistik!AW31,"")</f>
      </c>
      <c r="AL16" s="54">
        <f>IF(Statistik!AX31&lt;&gt;"",Statistik!AX31,"")</f>
      </c>
      <c r="AM16" s="54">
        <f>IF(Statistik!AY31&lt;&gt;"",Statistik!AY31,"")</f>
      </c>
      <c r="AN16" s="54">
        <f>IF(Statistik!AZ31&lt;&gt;"",Statistik!AZ31,"")</f>
      </c>
      <c r="AO16" s="54">
        <f>IF(Statistik!BA31&lt;&gt;"",Statistik!BA31,"")</f>
      </c>
      <c r="AP16" s="54">
        <f>IF(Statistik!BB31&lt;&gt;"",Statistik!BB31,"")</f>
      </c>
      <c r="AQ16" s="54">
        <f>IF(Statistik!BC31&lt;&gt;"",Statistik!BC31,"")</f>
      </c>
      <c r="AR16" s="54">
        <f>IF(Statistik!BD31&lt;&gt;"",Statistik!BD31,"")</f>
      </c>
      <c r="AS16" s="54">
        <f>IF(Statistik!BE31&lt;&gt;"",Statistik!BE31,"")</f>
      </c>
      <c r="AT16" s="54">
        <f>IF(Statistik!BF31&lt;&gt;"",Statistik!BF31,"")</f>
      </c>
      <c r="AU16" s="54">
        <f>IF(Statistik!BG31&lt;&gt;"",Statistik!BG31,"")</f>
      </c>
      <c r="AV16" s="54">
        <f>IF(Statistik!BH31&lt;&gt;"",Statistik!BH31,"")</f>
      </c>
      <c r="AW16" s="54">
        <f>IF(Statistik!BI31&lt;&gt;"",Statistik!BI31,"")</f>
      </c>
      <c r="AX16" s="54">
        <f>IF(Statistik!BJ31&lt;&gt;"",Statistik!BJ31,"")</f>
      </c>
      <c r="AY16" s="54">
        <f>IF(Statistik!BK31&lt;&gt;"",Statistik!BK31,"")</f>
      </c>
      <c r="AZ16" s="54">
        <f>Statistik!L31</f>
        <v>26</v>
      </c>
      <c r="BA16" s="54">
        <f t="shared" si="0"/>
        <v>1920</v>
      </c>
      <c r="BB16" s="54">
        <f t="shared" si="1"/>
        <v>1642</v>
      </c>
      <c r="BC16" s="54">
        <f t="shared" si="2"/>
        <v>1457</v>
      </c>
      <c r="BD16" s="54">
        <f t="shared" si="3"/>
        <v>1441</v>
      </c>
      <c r="BE16" s="54">
        <f t="shared" si="4"/>
        <v>1429</v>
      </c>
      <c r="BF16" s="54">
        <f t="shared" si="5"/>
        <v>1372</v>
      </c>
      <c r="BG16" s="54">
        <f t="shared" si="6"/>
        <v>1352</v>
      </c>
      <c r="BH16" s="54">
        <f t="shared" si="7"/>
        <v>1243</v>
      </c>
      <c r="BI16" s="54">
        <f t="shared" si="8"/>
        <v>1229</v>
      </c>
      <c r="BJ16" s="54">
        <f t="shared" si="9"/>
        <v>1144</v>
      </c>
      <c r="BK16" s="54">
        <f t="shared" si="10"/>
        <v>1134</v>
      </c>
      <c r="BL16" s="54">
        <f t="shared" si="11"/>
        <v>1125</v>
      </c>
      <c r="BM16" s="54">
        <f t="shared" si="12"/>
        <v>1066</v>
      </c>
      <c r="BN16" s="54">
        <f t="shared" si="13"/>
        <v>986</v>
      </c>
      <c r="BO16" s="54">
        <f t="shared" si="14"/>
        <v>952</v>
      </c>
      <c r="BP16" s="54">
        <f t="shared" si="15"/>
        <v>895</v>
      </c>
      <c r="BQ16" s="54">
        <f t="shared" si="16"/>
        <v>886</v>
      </c>
      <c r="BR16" s="54">
        <f t="shared" si="17"/>
        <v>879</v>
      </c>
      <c r="BS16" s="54">
        <f t="shared" si="18"/>
        <v>872</v>
      </c>
      <c r="BT16" s="54">
        <f t="shared" si="19"/>
        <v>756</v>
      </c>
      <c r="BU16" s="54">
        <f t="shared" si="20"/>
        <v>735</v>
      </c>
      <c r="BV16" s="54">
        <f t="shared" si="21"/>
        <v>725</v>
      </c>
      <c r="BW16" s="54">
        <f t="shared" si="22"/>
        <v>632</v>
      </c>
      <c r="BX16" s="54">
        <f t="shared" si="23"/>
        <v>609</v>
      </c>
      <c r="BY16" s="54">
        <f t="shared" si="24"/>
        <v>597</v>
      </c>
      <c r="BZ16" s="54">
        <f t="shared" si="25"/>
        <v>504</v>
      </c>
      <c r="CA16" s="54" t="b">
        <f t="shared" si="26"/>
        <v>0</v>
      </c>
      <c r="CB16" s="54" t="b">
        <f t="shared" si="27"/>
        <v>0</v>
      </c>
      <c r="CC16" s="54" t="b">
        <f t="shared" si="28"/>
        <v>0</v>
      </c>
      <c r="CD16" s="54" t="b">
        <f t="shared" si="29"/>
        <v>0</v>
      </c>
      <c r="CE16" s="54" t="b">
        <f t="shared" si="30"/>
        <v>0</v>
      </c>
      <c r="CF16" s="54" t="b">
        <f t="shared" si="31"/>
        <v>0</v>
      </c>
      <c r="CG16" s="54" t="b">
        <f t="shared" si="32"/>
        <v>0</v>
      </c>
      <c r="CH16" s="54" t="b">
        <f t="shared" si="33"/>
        <v>0</v>
      </c>
      <c r="CI16" s="54" t="b">
        <f t="shared" si="34"/>
        <v>0</v>
      </c>
      <c r="CJ16" s="54" t="b">
        <f t="shared" si="35"/>
        <v>0</v>
      </c>
      <c r="CK16" s="54" t="b">
        <f t="shared" si="36"/>
        <v>0</v>
      </c>
      <c r="CL16" s="54" t="b">
        <f t="shared" si="37"/>
        <v>0</v>
      </c>
      <c r="CM16" s="54" t="b">
        <f t="shared" si="38"/>
        <v>0</v>
      </c>
      <c r="CN16" s="54" t="b">
        <f t="shared" si="39"/>
        <v>0</v>
      </c>
      <c r="CO16" s="54" t="e">
        <f t="shared" si="40"/>
        <v>#NUM!</v>
      </c>
      <c r="CP16" s="54" t="b">
        <f t="shared" si="41"/>
        <v>0</v>
      </c>
      <c r="CQ16" s="54" t="b">
        <f t="shared" si="42"/>
        <v>0</v>
      </c>
      <c r="CR16" s="54" t="b">
        <f t="shared" si="43"/>
        <v>0</v>
      </c>
      <c r="CS16" s="54" t="b">
        <f t="shared" si="44"/>
        <v>0</v>
      </c>
      <c r="CT16" s="54" t="b">
        <f t="shared" si="45"/>
        <v>0</v>
      </c>
      <c r="CU16" s="54" t="b">
        <f t="shared" si="46"/>
        <v>0</v>
      </c>
      <c r="CV16" s="54" t="b">
        <f t="shared" si="47"/>
        <v>0</v>
      </c>
      <c r="CW16" s="54" t="b">
        <f t="shared" si="48"/>
        <v>0</v>
      </c>
      <c r="CX16" s="54" t="b">
        <f t="shared" si="49"/>
        <v>0</v>
      </c>
      <c r="CY16" s="54"/>
      <c r="CZ16" s="54">
        <f t="shared" si="50"/>
        <v>14229</v>
      </c>
      <c r="DA16" s="54">
        <f t="shared" si="51"/>
        <v>19492</v>
      </c>
      <c r="DB16" s="54">
        <f t="shared" si="52"/>
        <v>23780</v>
      </c>
      <c r="DC16" s="54">
        <f t="shared" si="53"/>
        <v>27078</v>
      </c>
      <c r="DD16" s="54">
        <f t="shared" si="54"/>
        <v>27582</v>
      </c>
      <c r="DE16" s="54">
        <f t="shared" si="55"/>
        <v>27582</v>
      </c>
      <c r="DF16" s="54">
        <f t="shared" si="56"/>
        <v>27582</v>
      </c>
    </row>
    <row r="17" spans="1:110" ht="12.75">
      <c r="A17" s="54" t="str">
        <f>IF(Statistik!B46&lt;&gt;"",Statistik!B46,"")</f>
        <v>S</v>
      </c>
      <c r="B17" s="54">
        <f>IF(Statistik!N46&lt;&gt;"",Statistik!N46,"")</f>
      </c>
      <c r="C17" s="54">
        <f>IF(Statistik!O46&lt;&gt;"",Statistik!O46,"")</f>
        <v>1058</v>
      </c>
      <c r="D17" s="54">
        <f>IF(Statistik!P46&lt;&gt;"",Statistik!P46,"")</f>
        <v>454</v>
      </c>
      <c r="E17" s="54">
        <f>IF(Statistik!Q46&lt;&gt;"",Statistik!Q46,"")</f>
        <v>1415</v>
      </c>
      <c r="F17" s="54">
        <f>IF(Statistik!R46&lt;&gt;"",Statistik!R46,"")</f>
        <v>665</v>
      </c>
      <c r="G17" s="54">
        <f>IF(Statistik!S46&lt;&gt;"",Statistik!S46,"")</f>
        <v>416</v>
      </c>
      <c r="H17" s="54">
        <f>IF(Statistik!T46&lt;&gt;"",Statistik!T46,"")</f>
        <v>590</v>
      </c>
      <c r="I17" s="54">
        <f>IF(Statistik!U46&lt;&gt;"",Statistik!U46,"")</f>
      </c>
      <c r="J17" s="54">
        <f>IF(Statistik!V46&lt;&gt;"",Statistik!V46,"")</f>
        <v>1357</v>
      </c>
      <c r="K17" s="54">
        <f>IF(Statistik!W46&lt;&gt;"",Statistik!W46,"")</f>
        <v>1336</v>
      </c>
      <c r="L17" s="54">
        <f>IF(Statistik!X46&lt;&gt;"",Statistik!X46,"")</f>
        <v>1444</v>
      </c>
      <c r="M17" s="54">
        <f>IF(Statistik!Y46&lt;&gt;"",Statistik!Y46,"")</f>
      </c>
      <c r="N17" s="54">
        <f>IF(Statistik!Z46&lt;&gt;"",Statistik!Z46,"")</f>
      </c>
      <c r="O17" s="54">
        <f>IF(Statistik!AA46&lt;&gt;"",Statistik!AA46,"")</f>
      </c>
      <c r="P17" s="54">
        <f>IF(Statistik!AB46&lt;&gt;"",Statistik!AB46,"")</f>
        <v>1682</v>
      </c>
      <c r="Q17" s="54">
        <f>IF(Statistik!AC46&lt;&gt;"",Statistik!AC46,"")</f>
        <v>1229</v>
      </c>
      <c r="R17" s="54">
        <f>IF(Statistik!AD46&lt;&gt;"",Statistik!AD46,"")</f>
      </c>
      <c r="S17" s="54">
        <f>IF(Statistik!AE46&lt;&gt;"",Statistik!AE46,"")</f>
      </c>
      <c r="T17" s="54">
        <f>IF(Statistik!AF46&lt;&gt;"",Statistik!AF46,"")</f>
        <v>775</v>
      </c>
      <c r="U17" s="54">
        <f>IF(Statistik!AG46&lt;&gt;"",Statistik!AG46,"")</f>
        <v>807</v>
      </c>
      <c r="V17" s="54">
        <f>IF(Statistik!AH46&lt;&gt;"",Statistik!AH46,"")</f>
      </c>
      <c r="W17" s="54">
        <f>IF(Statistik!AI46&lt;&gt;"",Statistik!AI46,"")</f>
        <v>973</v>
      </c>
      <c r="X17" s="54">
        <f>IF(Statistik!AJ46&lt;&gt;"",Statistik!AJ46,"")</f>
        <v>1172</v>
      </c>
      <c r="Y17" s="54">
        <f>IF(Statistik!AK46&lt;&gt;"",Statistik!AK46,"")</f>
        <v>1266</v>
      </c>
      <c r="Z17" s="54">
        <f>IF(Statistik!AL46&lt;&gt;"",Statistik!AL46,"")</f>
        <v>998</v>
      </c>
      <c r="AA17" s="54">
        <f>IF(Statistik!AM46&lt;&gt;"",Statistik!AM46,"")</f>
        <v>1230</v>
      </c>
      <c r="AB17" s="54">
        <f>IF(Statistik!AN46&lt;&gt;"",Statistik!AN46,"")</f>
        <v>942</v>
      </c>
      <c r="AC17" s="54">
        <f>IF(Statistik!AO46&lt;&gt;"",Statistik!AO46,"")</f>
        <v>1023</v>
      </c>
      <c r="AD17" s="54">
        <f>IF(Statistik!AP46&lt;&gt;"",Statistik!AP46,"")</f>
        <v>1598</v>
      </c>
      <c r="AE17" s="54">
        <f>IF(Statistik!AQ46&lt;&gt;"",Statistik!AQ46,"")</f>
        <v>358</v>
      </c>
      <c r="AF17" s="54">
        <f>IF(Statistik!AR46&lt;&gt;"",Statistik!AR46,"")</f>
        <v>280</v>
      </c>
      <c r="AG17" s="54">
        <f>IF(Statistik!AS46&lt;&gt;"",Statistik!AS46,"")</f>
        <v>1424</v>
      </c>
      <c r="AH17" s="54">
        <f>IF(Statistik!AT46&lt;&gt;"",Statistik!AT46,"")</f>
        <v>1017</v>
      </c>
      <c r="AI17" s="54">
        <f>IF(Statistik!AU46&lt;&gt;"",Statistik!AU46,"")</f>
      </c>
      <c r="AJ17" s="54">
        <f>IF(Statistik!AV46&lt;&gt;"",Statistik!AV46,"")</f>
      </c>
      <c r="AK17" s="54">
        <f>IF(Statistik!AW46&lt;&gt;"",Statistik!AW46,"")</f>
      </c>
      <c r="AL17" s="54">
        <f>IF(Statistik!AX46&lt;&gt;"",Statistik!AX46,"")</f>
      </c>
      <c r="AM17" s="54">
        <f>IF(Statistik!AY46&lt;&gt;"",Statistik!AY46,"")</f>
      </c>
      <c r="AN17" s="54">
        <f>IF(Statistik!AZ46&lt;&gt;"",Statistik!AZ46,"")</f>
      </c>
      <c r="AO17" s="54">
        <f>IF(Statistik!BA46&lt;&gt;"",Statistik!BA46,"")</f>
      </c>
      <c r="AP17" s="54">
        <f>IF(Statistik!BB46&lt;&gt;"",Statistik!BB46,"")</f>
      </c>
      <c r="AQ17" s="54">
        <f>IF(Statistik!BC46&lt;&gt;"",Statistik!BC46,"")</f>
      </c>
      <c r="AR17" s="54">
        <f>IF(Statistik!BD46&lt;&gt;"",Statistik!BD46,"")</f>
      </c>
      <c r="AS17" s="54">
        <f>IF(Statistik!BE46&lt;&gt;"",Statistik!BE46,"")</f>
      </c>
      <c r="AT17" s="54">
        <f>IF(Statistik!BF46&lt;&gt;"",Statistik!BF46,"")</f>
      </c>
      <c r="AU17" s="54">
        <f>IF(Statistik!BG46&lt;&gt;"",Statistik!BG46,"")</f>
      </c>
      <c r="AV17" s="54">
        <f>IF(Statistik!BH46&lt;&gt;"",Statistik!BH46,"")</f>
      </c>
      <c r="AW17" s="54">
        <f>IF(Statistik!BI46&lt;&gt;"",Statistik!BI46,"")</f>
      </c>
      <c r="AX17" s="54">
        <f>IF(Statistik!BJ46&lt;&gt;"",Statistik!BJ46,"")</f>
      </c>
      <c r="AY17" s="54">
        <f>IF(Statistik!BK46&lt;&gt;"",Statistik!BK46,"")</f>
      </c>
      <c r="AZ17" s="54">
        <f>Statistik!L46</f>
        <v>25</v>
      </c>
      <c r="BA17" s="54">
        <f t="shared" si="0"/>
        <v>1682</v>
      </c>
      <c r="BB17" s="54">
        <f t="shared" si="1"/>
        <v>1598</v>
      </c>
      <c r="BC17" s="54">
        <f t="shared" si="2"/>
        <v>1444</v>
      </c>
      <c r="BD17" s="54">
        <f t="shared" si="3"/>
        <v>1424</v>
      </c>
      <c r="BE17" s="54">
        <f t="shared" si="4"/>
        <v>1415</v>
      </c>
      <c r="BF17" s="54">
        <f t="shared" si="5"/>
        <v>1357</v>
      </c>
      <c r="BG17" s="54">
        <f t="shared" si="6"/>
        <v>1336</v>
      </c>
      <c r="BH17" s="54">
        <f t="shared" si="7"/>
        <v>1266</v>
      </c>
      <c r="BI17" s="54">
        <f t="shared" si="8"/>
        <v>1230</v>
      </c>
      <c r="BJ17" s="54">
        <f t="shared" si="9"/>
        <v>1229</v>
      </c>
      <c r="BK17" s="54">
        <f t="shared" si="10"/>
        <v>1172</v>
      </c>
      <c r="BL17" s="54">
        <f t="shared" si="11"/>
        <v>1058</v>
      </c>
      <c r="BM17" s="54">
        <f t="shared" si="12"/>
        <v>1023</v>
      </c>
      <c r="BN17" s="54">
        <f t="shared" si="13"/>
        <v>1017</v>
      </c>
      <c r="BO17" s="54">
        <f t="shared" si="14"/>
        <v>998</v>
      </c>
      <c r="BP17" s="54">
        <f t="shared" si="15"/>
        <v>973</v>
      </c>
      <c r="BQ17" s="54">
        <f t="shared" si="16"/>
        <v>942</v>
      </c>
      <c r="BR17" s="54">
        <f t="shared" si="17"/>
        <v>807</v>
      </c>
      <c r="BS17" s="54">
        <f t="shared" si="18"/>
        <v>775</v>
      </c>
      <c r="BT17" s="54">
        <f t="shared" si="19"/>
        <v>665</v>
      </c>
      <c r="BU17" s="54">
        <f t="shared" si="20"/>
        <v>590</v>
      </c>
      <c r="BV17" s="54">
        <f t="shared" si="21"/>
        <v>454</v>
      </c>
      <c r="BW17" s="54">
        <f t="shared" si="22"/>
        <v>416</v>
      </c>
      <c r="BX17" s="54">
        <f t="shared" si="23"/>
        <v>358</v>
      </c>
      <c r="BY17" s="54">
        <f t="shared" si="24"/>
        <v>280</v>
      </c>
      <c r="BZ17" s="54" t="b">
        <f t="shared" si="25"/>
        <v>0</v>
      </c>
      <c r="CA17" s="54" t="b">
        <f t="shared" si="26"/>
        <v>0</v>
      </c>
      <c r="CB17" s="54" t="b">
        <f t="shared" si="27"/>
        <v>0</v>
      </c>
      <c r="CC17" s="54" t="b">
        <f t="shared" si="28"/>
        <v>0</v>
      </c>
      <c r="CD17" s="54" t="b">
        <f t="shared" si="29"/>
        <v>0</v>
      </c>
      <c r="CE17" s="54" t="b">
        <f t="shared" si="30"/>
        <v>0</v>
      </c>
      <c r="CF17" s="54" t="b">
        <f t="shared" si="31"/>
        <v>0</v>
      </c>
      <c r="CG17" s="54" t="b">
        <f t="shared" si="32"/>
        <v>0</v>
      </c>
      <c r="CH17" s="54" t="b">
        <f t="shared" si="33"/>
        <v>0</v>
      </c>
      <c r="CI17" s="54" t="b">
        <f t="shared" si="34"/>
        <v>0</v>
      </c>
      <c r="CJ17" s="54" t="b">
        <f t="shared" si="35"/>
        <v>0</v>
      </c>
      <c r="CK17" s="54" t="b">
        <f t="shared" si="36"/>
        <v>0</v>
      </c>
      <c r="CL17" s="54" t="b">
        <f t="shared" si="37"/>
        <v>0</v>
      </c>
      <c r="CM17" s="54" t="b">
        <f t="shared" si="38"/>
        <v>0</v>
      </c>
      <c r="CN17" s="54" t="b">
        <f t="shared" si="39"/>
        <v>0</v>
      </c>
      <c r="CO17" s="54" t="e">
        <f t="shared" si="40"/>
        <v>#NUM!</v>
      </c>
      <c r="CP17" s="54" t="b">
        <f t="shared" si="41"/>
        <v>0</v>
      </c>
      <c r="CQ17" s="54" t="b">
        <f t="shared" si="42"/>
        <v>0</v>
      </c>
      <c r="CR17" s="54" t="b">
        <f t="shared" si="43"/>
        <v>0</v>
      </c>
      <c r="CS17" s="54" t="b">
        <f t="shared" si="44"/>
        <v>0</v>
      </c>
      <c r="CT17" s="54" t="b">
        <f t="shared" si="45"/>
        <v>0</v>
      </c>
      <c r="CU17" s="54" t="b">
        <f t="shared" si="46"/>
        <v>0</v>
      </c>
      <c r="CV17" s="54" t="b">
        <f t="shared" si="47"/>
        <v>0</v>
      </c>
      <c r="CW17" s="54" t="b">
        <f t="shared" si="48"/>
        <v>0</v>
      </c>
      <c r="CX17" s="54" t="b">
        <f t="shared" si="49"/>
        <v>0</v>
      </c>
      <c r="CY17" s="54"/>
      <c r="CZ17" s="54">
        <f t="shared" si="50"/>
        <v>13981</v>
      </c>
      <c r="DA17" s="54">
        <f t="shared" si="51"/>
        <v>19249</v>
      </c>
      <c r="DB17" s="54">
        <f t="shared" si="52"/>
        <v>23411</v>
      </c>
      <c r="DC17" s="54">
        <f t="shared" si="53"/>
        <v>25509</v>
      </c>
      <c r="DD17" s="54">
        <f t="shared" si="54"/>
        <v>25509</v>
      </c>
      <c r="DE17" s="54">
        <f t="shared" si="55"/>
        <v>25509</v>
      </c>
      <c r="DF17" s="54">
        <f t="shared" si="56"/>
        <v>25509</v>
      </c>
    </row>
    <row r="18" spans="1:110" ht="12.75">
      <c r="A18" s="54" t="str">
        <f>IF(Statistik!B42&lt;&gt;"",Statistik!B42,"")</f>
        <v>O</v>
      </c>
      <c r="B18" s="54">
        <f>IF(Statistik!N42&lt;&gt;"",Statistik!N42,"")</f>
        <v>1090</v>
      </c>
      <c r="C18" s="54">
        <f>IF(Statistik!O42&lt;&gt;"",Statistik!O42,"")</f>
      </c>
      <c r="D18" s="54">
        <f>IF(Statistik!P42&lt;&gt;"",Statistik!P42,"")</f>
        <v>1102</v>
      </c>
      <c r="E18" s="54">
        <f>IF(Statistik!Q42&lt;&gt;"",Statistik!Q42,"")</f>
        <v>1578</v>
      </c>
      <c r="F18" s="54">
        <f>IF(Statistik!R42&lt;&gt;"",Statistik!R42,"")</f>
        <v>1260</v>
      </c>
      <c r="G18" s="54">
        <f>IF(Statistik!S42&lt;&gt;"",Statistik!S42,"")</f>
        <v>1421</v>
      </c>
      <c r="H18" s="54">
        <f>IF(Statistik!T42&lt;&gt;"",Statistik!T42,"")</f>
        <v>370</v>
      </c>
      <c r="I18" s="54">
        <f>IF(Statistik!U42&lt;&gt;"",Statistik!U42,"")</f>
        <v>1347</v>
      </c>
      <c r="J18" s="54">
        <f>IF(Statistik!V42&lt;&gt;"",Statistik!V42,"")</f>
      </c>
      <c r="K18" s="54">
        <f>IF(Statistik!W42&lt;&gt;"",Statistik!W42,"")</f>
        <v>503</v>
      </c>
      <c r="L18" s="54">
        <f>IF(Statistik!X42&lt;&gt;"",Statistik!X42,"")</f>
        <v>664</v>
      </c>
      <c r="M18" s="54">
        <f>IF(Statistik!Y42&lt;&gt;"",Statistik!Y42,"")</f>
        <v>691</v>
      </c>
      <c r="N18" s="54">
        <f>IF(Statistik!Z42&lt;&gt;"",Statistik!Z42,"")</f>
        <v>1008</v>
      </c>
      <c r="O18" s="54">
        <f>IF(Statistik!AA42&lt;&gt;"",Statistik!AA42,"")</f>
        <v>1316</v>
      </c>
      <c r="P18" s="54">
        <f>IF(Statistik!AB42&lt;&gt;"",Statistik!AB42,"")</f>
        <v>1143</v>
      </c>
      <c r="Q18" s="54">
        <f>IF(Statistik!AC42&lt;&gt;"",Statistik!AC42,"")</f>
        <v>1202</v>
      </c>
      <c r="R18" s="54">
        <f>IF(Statistik!AD42&lt;&gt;"",Statistik!AD42,"")</f>
      </c>
      <c r="S18" s="54">
        <f>IF(Statistik!AE42&lt;&gt;"",Statistik!AE42,"")</f>
      </c>
      <c r="T18" s="54">
        <f>IF(Statistik!AF42&lt;&gt;"",Statistik!AF42,"")</f>
      </c>
      <c r="U18" s="54">
        <f>IF(Statistik!AG42&lt;&gt;"",Statistik!AG42,"")</f>
        <v>448</v>
      </c>
      <c r="V18" s="54">
        <f>IF(Statistik!AH42&lt;&gt;"",Statistik!AH42,"")</f>
      </c>
      <c r="W18" s="54">
        <f>IF(Statistik!AI42&lt;&gt;"",Statistik!AI42,"")</f>
        <v>693</v>
      </c>
      <c r="X18" s="54">
        <f>IF(Statistik!AJ42&lt;&gt;"",Statistik!AJ42,"")</f>
      </c>
      <c r="Y18" s="54">
        <f>IF(Statistik!AK42&lt;&gt;"",Statistik!AK42,"")</f>
        <v>1936</v>
      </c>
      <c r="Z18" s="54">
        <f>IF(Statistik!AL42&lt;&gt;"",Statistik!AL42,"")</f>
      </c>
      <c r="AA18" s="54">
        <f>IF(Statistik!AM42&lt;&gt;"",Statistik!AM42,"")</f>
        <v>1044</v>
      </c>
      <c r="AB18" s="54">
        <f>IF(Statistik!AN42&lt;&gt;"",Statistik!AN42,"")</f>
      </c>
      <c r="AC18" s="54">
        <f>IF(Statistik!AO42&lt;&gt;"",Statistik!AO42,"")</f>
      </c>
      <c r="AD18" s="54">
        <f>IF(Statistik!AP42&lt;&gt;"",Statistik!AP42,"")</f>
        <v>415</v>
      </c>
      <c r="AE18" s="54">
        <f>IF(Statistik!AQ42&lt;&gt;"",Statistik!AQ42,"")</f>
      </c>
      <c r="AF18" s="54">
        <f>IF(Statistik!AR42&lt;&gt;"",Statistik!AR42,"")</f>
        <v>990</v>
      </c>
      <c r="AG18" s="54">
        <f>IF(Statistik!AS42&lt;&gt;"",Statistik!AS42,"")</f>
      </c>
      <c r="AH18" s="54">
        <f>IF(Statistik!AT42&lt;&gt;"",Statistik!AT42,"")</f>
      </c>
      <c r="AI18" s="54">
        <f>IF(Statistik!AU42&lt;&gt;"",Statistik!AU42,"")</f>
      </c>
      <c r="AJ18" s="54">
        <f>IF(Statistik!AV42&lt;&gt;"",Statistik!AV42,"")</f>
      </c>
      <c r="AK18" s="54">
        <f>IF(Statistik!AW42&lt;&gt;"",Statistik!AW42,"")</f>
      </c>
      <c r="AL18" s="54">
        <f>IF(Statistik!AX42&lt;&gt;"",Statistik!AX42,"")</f>
      </c>
      <c r="AM18" s="54">
        <f>IF(Statistik!AY42&lt;&gt;"",Statistik!AY42,"")</f>
      </c>
      <c r="AN18" s="54">
        <f>IF(Statistik!AZ42&lt;&gt;"",Statistik!AZ42,"")</f>
      </c>
      <c r="AO18" s="54">
        <f>IF(Statistik!BA42&lt;&gt;"",Statistik!BA42,"")</f>
      </c>
      <c r="AP18" s="54">
        <f>IF(Statistik!BB42&lt;&gt;"",Statistik!BB42,"")</f>
      </c>
      <c r="AQ18" s="54">
        <f>IF(Statistik!BC42&lt;&gt;"",Statistik!BC42,"")</f>
      </c>
      <c r="AR18" s="54">
        <f>IF(Statistik!BD42&lt;&gt;"",Statistik!BD42,"")</f>
      </c>
      <c r="AS18" s="54">
        <f>IF(Statistik!BE42&lt;&gt;"",Statistik!BE42,"")</f>
      </c>
      <c r="AT18" s="54">
        <f>IF(Statistik!BF42&lt;&gt;"",Statistik!BF42,"")</f>
      </c>
      <c r="AU18" s="54">
        <f>IF(Statistik!BG42&lt;&gt;"",Statistik!BG42,"")</f>
      </c>
      <c r="AV18" s="54">
        <f>IF(Statistik!BH42&lt;&gt;"",Statistik!BH42,"")</f>
      </c>
      <c r="AW18" s="54">
        <f>IF(Statistik!BI42&lt;&gt;"",Statistik!BI42,"")</f>
      </c>
      <c r="AX18" s="54">
        <f>IF(Statistik!BJ42&lt;&gt;"",Statistik!BJ42,"")</f>
      </c>
      <c r="AY18" s="54">
        <f>IF(Statistik!BK42&lt;&gt;"",Statistik!BK42,"")</f>
      </c>
      <c r="AZ18" s="54">
        <f>Statistik!L42</f>
        <v>20</v>
      </c>
      <c r="BA18" s="54">
        <f t="shared" si="0"/>
        <v>1936</v>
      </c>
      <c r="BB18" s="54">
        <f t="shared" si="1"/>
        <v>1578</v>
      </c>
      <c r="BC18" s="54">
        <f t="shared" si="2"/>
        <v>1421</v>
      </c>
      <c r="BD18" s="54">
        <f t="shared" si="3"/>
        <v>1347</v>
      </c>
      <c r="BE18" s="54">
        <f t="shared" si="4"/>
        <v>1316</v>
      </c>
      <c r="BF18" s="54">
        <f t="shared" si="5"/>
        <v>1260</v>
      </c>
      <c r="BG18" s="54">
        <f t="shared" si="6"/>
        <v>1202</v>
      </c>
      <c r="BH18" s="54">
        <f t="shared" si="7"/>
        <v>1143</v>
      </c>
      <c r="BI18" s="54">
        <f t="shared" si="8"/>
        <v>1102</v>
      </c>
      <c r="BJ18" s="54">
        <f t="shared" si="9"/>
        <v>1090</v>
      </c>
      <c r="BK18" s="54">
        <f t="shared" si="10"/>
        <v>1044</v>
      </c>
      <c r="BL18" s="54">
        <f t="shared" si="11"/>
        <v>1008</v>
      </c>
      <c r="BM18" s="54">
        <f t="shared" si="12"/>
        <v>990</v>
      </c>
      <c r="BN18" s="54">
        <f t="shared" si="13"/>
        <v>693</v>
      </c>
      <c r="BO18" s="54">
        <f t="shared" si="14"/>
        <v>691</v>
      </c>
      <c r="BP18" s="54">
        <f t="shared" si="15"/>
        <v>664</v>
      </c>
      <c r="BQ18" s="54">
        <f t="shared" si="16"/>
        <v>503</v>
      </c>
      <c r="BR18" s="54">
        <f t="shared" si="17"/>
        <v>448</v>
      </c>
      <c r="BS18" s="54">
        <f t="shared" si="18"/>
        <v>415</v>
      </c>
      <c r="BT18" s="54">
        <f t="shared" si="19"/>
        <v>370</v>
      </c>
      <c r="BU18" s="54" t="b">
        <f t="shared" si="20"/>
        <v>0</v>
      </c>
      <c r="BV18" s="54" t="b">
        <f t="shared" si="21"/>
        <v>0</v>
      </c>
      <c r="BW18" s="54" t="b">
        <f t="shared" si="22"/>
        <v>0</v>
      </c>
      <c r="BX18" s="54" t="b">
        <f t="shared" si="23"/>
        <v>0</v>
      </c>
      <c r="BY18" s="54" t="b">
        <f t="shared" si="24"/>
        <v>0</v>
      </c>
      <c r="BZ18" s="54" t="b">
        <f t="shared" si="25"/>
        <v>0</v>
      </c>
      <c r="CA18" s="54" t="b">
        <f t="shared" si="26"/>
        <v>0</v>
      </c>
      <c r="CB18" s="54" t="b">
        <f t="shared" si="27"/>
        <v>0</v>
      </c>
      <c r="CC18" s="54" t="b">
        <f t="shared" si="28"/>
        <v>0</v>
      </c>
      <c r="CD18" s="54" t="b">
        <f t="shared" si="29"/>
        <v>0</v>
      </c>
      <c r="CE18" s="54" t="b">
        <f t="shared" si="30"/>
        <v>0</v>
      </c>
      <c r="CF18" s="54" t="b">
        <f t="shared" si="31"/>
        <v>0</v>
      </c>
      <c r="CG18" s="54" t="b">
        <f t="shared" si="32"/>
        <v>0</v>
      </c>
      <c r="CH18" s="54" t="b">
        <f t="shared" si="33"/>
        <v>0</v>
      </c>
      <c r="CI18" s="54" t="b">
        <f t="shared" si="34"/>
        <v>0</v>
      </c>
      <c r="CJ18" s="54" t="b">
        <f t="shared" si="35"/>
        <v>0</v>
      </c>
      <c r="CK18" s="54" t="b">
        <f t="shared" si="36"/>
        <v>0</v>
      </c>
      <c r="CL18" s="54" t="b">
        <f t="shared" si="37"/>
        <v>0</v>
      </c>
      <c r="CM18" s="54" t="b">
        <f t="shared" si="38"/>
        <v>0</v>
      </c>
      <c r="CN18" s="54" t="b">
        <f t="shared" si="39"/>
        <v>0</v>
      </c>
      <c r="CO18" s="54" t="e">
        <f t="shared" si="40"/>
        <v>#NUM!</v>
      </c>
      <c r="CP18" s="54" t="b">
        <f t="shared" si="41"/>
        <v>0</v>
      </c>
      <c r="CQ18" s="54" t="b">
        <f t="shared" si="42"/>
        <v>0</v>
      </c>
      <c r="CR18" s="54" t="b">
        <f t="shared" si="43"/>
        <v>0</v>
      </c>
      <c r="CS18" s="54" t="b">
        <f t="shared" si="44"/>
        <v>0</v>
      </c>
      <c r="CT18" s="54" t="b">
        <f t="shared" si="45"/>
        <v>0</v>
      </c>
      <c r="CU18" s="54" t="b">
        <f t="shared" si="46"/>
        <v>0</v>
      </c>
      <c r="CV18" s="54" t="b">
        <f t="shared" si="47"/>
        <v>0</v>
      </c>
      <c r="CW18" s="54" t="b">
        <f t="shared" si="48"/>
        <v>0</v>
      </c>
      <c r="CX18" s="54" t="b">
        <f t="shared" si="49"/>
        <v>0</v>
      </c>
      <c r="CY18" s="54"/>
      <c r="CZ18" s="54">
        <f t="shared" si="50"/>
        <v>13395</v>
      </c>
      <c r="DA18" s="54">
        <f t="shared" si="51"/>
        <v>17821</v>
      </c>
      <c r="DB18" s="54">
        <f t="shared" si="52"/>
        <v>20221</v>
      </c>
      <c r="DC18" s="54">
        <f t="shared" si="53"/>
        <v>20221</v>
      </c>
      <c r="DD18" s="54">
        <f t="shared" si="54"/>
        <v>20221</v>
      </c>
      <c r="DE18" s="54">
        <f t="shared" si="55"/>
        <v>20221</v>
      </c>
      <c r="DF18" s="54">
        <f t="shared" si="56"/>
        <v>20221</v>
      </c>
    </row>
    <row r="19" spans="1:110" ht="12.75">
      <c r="A19" s="54" t="str">
        <f>IF(Statistik!B47&lt;&gt;"",Statistik!B47,"")</f>
        <v>T</v>
      </c>
      <c r="B19" s="54">
        <f>IF(Statistik!N47&lt;&gt;"",Statistik!N47,"")</f>
      </c>
      <c r="C19" s="54">
        <f>IF(Statistik!O47&lt;&gt;"",Statistik!O47,"")</f>
        <v>834</v>
      </c>
      <c r="D19" s="54">
        <f>IF(Statistik!P47&lt;&gt;"",Statistik!P47,"")</f>
      </c>
      <c r="E19" s="54">
        <f>IF(Statistik!Q47&lt;&gt;"",Statistik!Q47,"")</f>
        <v>845</v>
      </c>
      <c r="F19" s="54">
        <f>IF(Statistik!R47&lt;&gt;"",Statistik!R47,"")</f>
        <v>1179</v>
      </c>
      <c r="G19" s="54">
        <f>IF(Statistik!S47&lt;&gt;"",Statistik!S47,"")</f>
        <v>1148</v>
      </c>
      <c r="H19" s="54">
        <f>IF(Statistik!T47&lt;&gt;"",Statistik!T47,"")</f>
        <v>1185</v>
      </c>
      <c r="I19" s="54">
        <f>IF(Statistik!U47&lt;&gt;"",Statistik!U47,"")</f>
      </c>
      <c r="J19" s="54">
        <f>IF(Statistik!V47&lt;&gt;"",Statistik!V47,"")</f>
        <v>650</v>
      </c>
      <c r="K19" s="54">
        <f>IF(Statistik!W47&lt;&gt;"",Statistik!W47,"")</f>
        <v>1063</v>
      </c>
      <c r="L19" s="54">
        <f>IF(Statistik!X47&lt;&gt;"",Statistik!X47,"")</f>
        <v>1812</v>
      </c>
      <c r="M19" s="54">
        <f>IF(Statistik!Y47&lt;&gt;"",Statistik!Y47,"")</f>
      </c>
      <c r="N19" s="54">
        <f>IF(Statistik!Z47&lt;&gt;"",Statistik!Z47,"")</f>
      </c>
      <c r="O19" s="54">
        <f>IF(Statistik!AA47&lt;&gt;"",Statistik!AA47,"")</f>
      </c>
      <c r="P19" s="54">
        <f>IF(Statistik!AB47&lt;&gt;"",Statistik!AB47,"")</f>
        <v>1107</v>
      </c>
      <c r="Q19" s="54">
        <f>IF(Statistik!AC47&lt;&gt;"",Statistik!AC47,"")</f>
        <v>676</v>
      </c>
      <c r="R19" s="54">
        <f>IF(Statistik!AD47&lt;&gt;"",Statistik!AD47,"")</f>
      </c>
      <c r="S19" s="54">
        <f>IF(Statistik!AE47&lt;&gt;"",Statistik!AE47,"")</f>
      </c>
      <c r="T19" s="54">
        <f>IF(Statistik!AF47&lt;&gt;"",Statistik!AF47,"")</f>
        <v>1447</v>
      </c>
      <c r="U19" s="54">
        <f>IF(Statistik!AG47&lt;&gt;"",Statistik!AG47,"")</f>
        <v>1378</v>
      </c>
      <c r="V19" s="54">
        <f>IF(Statistik!AH47&lt;&gt;"",Statistik!AH47,"")</f>
      </c>
      <c r="W19" s="54">
        <f>IF(Statistik!AI47&lt;&gt;"",Statistik!AI47,"")</f>
        <v>946</v>
      </c>
      <c r="X19" s="54">
        <f>IF(Statistik!AJ47&lt;&gt;"",Statistik!AJ47,"")</f>
        <v>932</v>
      </c>
      <c r="Y19" s="54">
        <f>IF(Statistik!AK47&lt;&gt;"",Statistik!AK47,"")</f>
        <v>716</v>
      </c>
      <c r="Z19" s="54">
        <f>IF(Statistik!AL47&lt;&gt;"",Statistik!AL47,"")</f>
        <v>382</v>
      </c>
      <c r="AA19" s="54">
        <f>IF(Statistik!AM47&lt;&gt;"",Statistik!AM47,"")</f>
        <v>531</v>
      </c>
      <c r="AB19" s="54">
        <f>IF(Statistik!AN47&lt;&gt;"",Statistik!AN47,"")</f>
        <v>297</v>
      </c>
      <c r="AC19" s="54">
        <f>IF(Statistik!AO47&lt;&gt;"",Statistik!AO47,"")</f>
        <v>819</v>
      </c>
      <c r="AD19" s="54">
        <f>IF(Statistik!AP47&lt;&gt;"",Statistik!AP47,"")</f>
        <v>1139</v>
      </c>
      <c r="AE19" s="54">
        <f>IF(Statistik!AQ47&lt;&gt;"",Statistik!AQ47,"")</f>
        <v>1000</v>
      </c>
      <c r="AF19" s="54">
        <f>IF(Statistik!AR47&lt;&gt;"",Statistik!AR47,"")</f>
        <v>1248</v>
      </c>
      <c r="AG19" s="54">
        <f>IF(Statistik!AS47&lt;&gt;"",Statistik!AS47,"")</f>
        <v>1459</v>
      </c>
      <c r="AH19" s="54">
        <f>IF(Statistik!AT47&lt;&gt;"",Statistik!AT47,"")</f>
        <v>956</v>
      </c>
      <c r="AI19" s="54">
        <f>IF(Statistik!AU47&lt;&gt;"",Statistik!AU47,"")</f>
      </c>
      <c r="AJ19" s="54">
        <f>IF(Statistik!AV47&lt;&gt;"",Statistik!AV47,"")</f>
      </c>
      <c r="AK19" s="54">
        <f>IF(Statistik!AW47&lt;&gt;"",Statistik!AW47,"")</f>
      </c>
      <c r="AL19" s="54">
        <f>IF(Statistik!AX47&lt;&gt;"",Statistik!AX47,"")</f>
      </c>
      <c r="AM19" s="54">
        <f>IF(Statistik!AY47&lt;&gt;"",Statistik!AY47,"")</f>
      </c>
      <c r="AN19" s="54">
        <f>IF(Statistik!AZ47&lt;&gt;"",Statistik!AZ47,"")</f>
      </c>
      <c r="AO19" s="54">
        <f>IF(Statistik!BA47&lt;&gt;"",Statistik!BA47,"")</f>
      </c>
      <c r="AP19" s="54">
        <f>IF(Statistik!BB47&lt;&gt;"",Statistik!BB47,"")</f>
      </c>
      <c r="AQ19" s="54">
        <f>IF(Statistik!BC47&lt;&gt;"",Statistik!BC47,"")</f>
      </c>
      <c r="AR19" s="54">
        <f>IF(Statistik!BD47&lt;&gt;"",Statistik!BD47,"")</f>
      </c>
      <c r="AS19" s="54">
        <f>IF(Statistik!BE47&lt;&gt;"",Statistik!BE47,"")</f>
      </c>
      <c r="AT19" s="54">
        <f>IF(Statistik!BF47&lt;&gt;"",Statistik!BF47,"")</f>
      </c>
      <c r="AU19" s="54">
        <f>IF(Statistik!BG47&lt;&gt;"",Statistik!BG47,"")</f>
      </c>
      <c r="AV19" s="54">
        <f>IF(Statistik!BH47&lt;&gt;"",Statistik!BH47,"")</f>
      </c>
      <c r="AW19" s="54">
        <f>IF(Statistik!BI47&lt;&gt;"",Statistik!BI47,"")</f>
      </c>
      <c r="AX19" s="54">
        <f>IF(Statistik!BJ47&lt;&gt;"",Statistik!BJ47,"")</f>
      </c>
      <c r="AY19" s="54">
        <f>IF(Statistik!BK47&lt;&gt;"",Statistik!BK47,"")</f>
      </c>
      <c r="AZ19" s="54">
        <f>Statistik!L47</f>
        <v>24</v>
      </c>
      <c r="BA19" s="54">
        <f t="shared" si="0"/>
        <v>1812</v>
      </c>
      <c r="BB19" s="54">
        <f t="shared" si="1"/>
        <v>1459</v>
      </c>
      <c r="BC19" s="54">
        <f t="shared" si="2"/>
        <v>1447</v>
      </c>
      <c r="BD19" s="54">
        <f t="shared" si="3"/>
        <v>1378</v>
      </c>
      <c r="BE19" s="54">
        <f t="shared" si="4"/>
        <v>1248</v>
      </c>
      <c r="BF19" s="54">
        <f t="shared" si="5"/>
        <v>1185</v>
      </c>
      <c r="BG19" s="54">
        <f t="shared" si="6"/>
        <v>1179</v>
      </c>
      <c r="BH19" s="54">
        <f t="shared" si="7"/>
        <v>1148</v>
      </c>
      <c r="BI19" s="54">
        <f t="shared" si="8"/>
        <v>1139</v>
      </c>
      <c r="BJ19" s="54">
        <f t="shared" si="9"/>
        <v>1107</v>
      </c>
      <c r="BK19" s="54">
        <f t="shared" si="10"/>
        <v>1063</v>
      </c>
      <c r="BL19" s="54">
        <f t="shared" si="11"/>
        <v>1000</v>
      </c>
      <c r="BM19" s="54">
        <f t="shared" si="12"/>
        <v>956</v>
      </c>
      <c r="BN19" s="54">
        <f t="shared" si="13"/>
        <v>946</v>
      </c>
      <c r="BO19" s="54">
        <f t="shared" si="14"/>
        <v>932</v>
      </c>
      <c r="BP19" s="54">
        <f t="shared" si="15"/>
        <v>845</v>
      </c>
      <c r="BQ19" s="54">
        <f t="shared" si="16"/>
        <v>834</v>
      </c>
      <c r="BR19" s="54">
        <f t="shared" si="17"/>
        <v>819</v>
      </c>
      <c r="BS19" s="54">
        <f t="shared" si="18"/>
        <v>716</v>
      </c>
      <c r="BT19" s="54">
        <f t="shared" si="19"/>
        <v>676</v>
      </c>
      <c r="BU19" s="54">
        <f t="shared" si="20"/>
        <v>650</v>
      </c>
      <c r="BV19" s="54">
        <f t="shared" si="21"/>
        <v>531</v>
      </c>
      <c r="BW19" s="54">
        <f t="shared" si="22"/>
        <v>382</v>
      </c>
      <c r="BX19" s="54">
        <f t="shared" si="23"/>
        <v>297</v>
      </c>
      <c r="BY19" s="54" t="b">
        <f t="shared" si="24"/>
        <v>0</v>
      </c>
      <c r="BZ19" s="54" t="b">
        <f t="shared" si="25"/>
        <v>0</v>
      </c>
      <c r="CA19" s="54" t="b">
        <f t="shared" si="26"/>
        <v>0</v>
      </c>
      <c r="CB19" s="54" t="b">
        <f t="shared" si="27"/>
        <v>0</v>
      </c>
      <c r="CC19" s="54" t="b">
        <f t="shared" si="28"/>
        <v>0</v>
      </c>
      <c r="CD19" s="54" t="b">
        <f t="shared" si="29"/>
        <v>0</v>
      </c>
      <c r="CE19" s="54" t="b">
        <f t="shared" si="30"/>
        <v>0</v>
      </c>
      <c r="CF19" s="54" t="b">
        <f t="shared" si="31"/>
        <v>0</v>
      </c>
      <c r="CG19" s="54" t="b">
        <f t="shared" si="32"/>
        <v>0</v>
      </c>
      <c r="CH19" s="54" t="b">
        <f t="shared" si="33"/>
        <v>0</v>
      </c>
      <c r="CI19" s="54" t="b">
        <f t="shared" si="34"/>
        <v>0</v>
      </c>
      <c r="CJ19" s="54" t="b">
        <f t="shared" si="35"/>
        <v>0</v>
      </c>
      <c r="CK19" s="54" t="b">
        <f t="shared" si="36"/>
        <v>0</v>
      </c>
      <c r="CL19" s="54" t="b">
        <f t="shared" si="37"/>
        <v>0</v>
      </c>
      <c r="CM19" s="54" t="b">
        <f t="shared" si="38"/>
        <v>0</v>
      </c>
      <c r="CN19" s="54" t="b">
        <f t="shared" si="39"/>
        <v>0</v>
      </c>
      <c r="CO19" s="54" t="e">
        <f t="shared" si="40"/>
        <v>#NUM!</v>
      </c>
      <c r="CP19" s="54" t="b">
        <f t="shared" si="41"/>
        <v>0</v>
      </c>
      <c r="CQ19" s="54" t="b">
        <f t="shared" si="42"/>
        <v>0</v>
      </c>
      <c r="CR19" s="54" t="b">
        <f t="shared" si="43"/>
        <v>0</v>
      </c>
      <c r="CS19" s="54" t="b">
        <f t="shared" si="44"/>
        <v>0</v>
      </c>
      <c r="CT19" s="54" t="b">
        <f t="shared" si="45"/>
        <v>0</v>
      </c>
      <c r="CU19" s="54" t="b">
        <f t="shared" si="46"/>
        <v>0</v>
      </c>
      <c r="CV19" s="54" t="b">
        <f t="shared" si="47"/>
        <v>0</v>
      </c>
      <c r="CW19" s="54" t="b">
        <f t="shared" si="48"/>
        <v>0</v>
      </c>
      <c r="CX19" s="54" t="b">
        <f t="shared" si="49"/>
        <v>0</v>
      </c>
      <c r="CY19" s="54"/>
      <c r="CZ19" s="54">
        <f t="shared" si="50"/>
        <v>13102</v>
      </c>
      <c r="DA19" s="54">
        <f t="shared" si="51"/>
        <v>17999</v>
      </c>
      <c r="DB19" s="54">
        <f t="shared" si="52"/>
        <v>21889</v>
      </c>
      <c r="DC19" s="54">
        <f t="shared" si="53"/>
        <v>23749</v>
      </c>
      <c r="DD19" s="54">
        <f t="shared" si="54"/>
        <v>23749</v>
      </c>
      <c r="DE19" s="54">
        <f t="shared" si="55"/>
        <v>23749</v>
      </c>
      <c r="DF19" s="54">
        <f t="shared" si="56"/>
        <v>23749</v>
      </c>
    </row>
    <row r="20" spans="1:110" ht="12.75">
      <c r="A20" s="54" t="str">
        <f>IF(Statistik!B43&lt;&gt;"",Statistik!B43,"")</f>
        <v>P</v>
      </c>
      <c r="B20" s="54">
        <f>IF(Statistik!N43&lt;&gt;"",Statistik!N43,"")</f>
      </c>
      <c r="C20" s="54">
        <f>IF(Statistik!O43&lt;&gt;"",Statistik!O43,"")</f>
        <v>1232</v>
      </c>
      <c r="D20" s="54">
        <f>IF(Statistik!P43&lt;&gt;"",Statistik!P43,"")</f>
        <v>286</v>
      </c>
      <c r="E20" s="54">
        <f>IF(Statistik!Q43&lt;&gt;"",Statistik!Q43,"")</f>
      </c>
      <c r="F20" s="54">
        <f>IF(Statistik!R43&lt;&gt;"",Statistik!R43,"")</f>
        <v>843</v>
      </c>
      <c r="G20" s="54">
        <f>IF(Statistik!S43&lt;&gt;"",Statistik!S43,"")</f>
      </c>
      <c r="H20" s="54">
        <f>IF(Statistik!T43&lt;&gt;"",Statistik!T43,"")</f>
        <v>1445</v>
      </c>
      <c r="I20" s="54">
        <f>IF(Statistik!U43&lt;&gt;"",Statistik!U43,"")</f>
      </c>
      <c r="J20" s="54">
        <f>IF(Statistik!V43&lt;&gt;"",Statistik!V43,"")</f>
      </c>
      <c r="K20" s="54">
        <f>IF(Statistik!W43&lt;&gt;"",Statistik!W43,"")</f>
        <v>1474</v>
      </c>
      <c r="L20" s="54">
        <f>IF(Statistik!X43&lt;&gt;"",Statistik!X43,"")</f>
        <v>649</v>
      </c>
      <c r="M20" s="54">
        <f>IF(Statistik!Y43&lt;&gt;"",Statistik!Y43,"")</f>
      </c>
      <c r="N20" s="54">
        <f>IF(Statistik!Z43&lt;&gt;"",Statistik!Z43,"")</f>
      </c>
      <c r="O20" s="54">
        <f>IF(Statistik!AA43&lt;&gt;"",Statistik!AA43,"")</f>
      </c>
      <c r="P20" s="54">
        <f>IF(Statistik!AB43&lt;&gt;"",Statistik!AB43,"")</f>
      </c>
      <c r="Q20" s="54">
        <f>IF(Statistik!AC43&lt;&gt;"",Statistik!AC43,"")</f>
      </c>
      <c r="R20" s="54">
        <f>IF(Statistik!AD43&lt;&gt;"",Statistik!AD43,"")</f>
      </c>
      <c r="S20" s="54">
        <f>IF(Statistik!AE43&lt;&gt;"",Statistik!AE43,"")</f>
        <v>1260</v>
      </c>
      <c r="T20" s="54">
        <f>IF(Statistik!AF43&lt;&gt;"",Statistik!AF43,"")</f>
      </c>
      <c r="U20" s="54">
        <f>IF(Statistik!AG43&lt;&gt;"",Statistik!AG43,"")</f>
      </c>
      <c r="V20" s="54">
        <f>IF(Statistik!AH43&lt;&gt;"",Statistik!AH43,"")</f>
      </c>
      <c r="W20" s="54">
        <f>IF(Statistik!AI43&lt;&gt;"",Statistik!AI43,"")</f>
      </c>
      <c r="X20" s="54">
        <f>IF(Statistik!AJ43&lt;&gt;"",Statistik!AJ43,"")</f>
      </c>
      <c r="Y20" s="54">
        <f>IF(Statistik!AK43&lt;&gt;"",Statistik!AK43,"")</f>
        <v>517</v>
      </c>
      <c r="Z20" s="54">
        <f>IF(Statistik!AL43&lt;&gt;"",Statistik!AL43,"")</f>
      </c>
      <c r="AA20" s="54">
        <f>IF(Statistik!AM43&lt;&gt;"",Statistik!AM43,"")</f>
      </c>
      <c r="AB20" s="54">
        <f>IF(Statistik!AN43&lt;&gt;"",Statistik!AN43,"")</f>
        <v>1277</v>
      </c>
      <c r="AC20" s="54">
        <f>IF(Statistik!AO43&lt;&gt;"",Statistik!AO43,"")</f>
      </c>
      <c r="AD20" s="54">
        <f>IF(Statistik!AP43&lt;&gt;"",Statistik!AP43,"")</f>
      </c>
      <c r="AE20" s="54">
        <f>IF(Statistik!AQ43&lt;&gt;"",Statistik!AQ43,"")</f>
        <v>1280</v>
      </c>
      <c r="AF20" s="54">
        <f>IF(Statistik!AR43&lt;&gt;"",Statistik!AR43,"")</f>
      </c>
      <c r="AG20" s="54">
        <f>IF(Statistik!AS43&lt;&gt;"",Statistik!AS43,"")</f>
      </c>
      <c r="AH20" s="54">
        <f>IF(Statistik!AT43&lt;&gt;"",Statistik!AT43,"")</f>
      </c>
      <c r="AI20" s="54">
        <f>IF(Statistik!AU43&lt;&gt;"",Statistik!AU43,"")</f>
      </c>
      <c r="AJ20" s="54">
        <f>IF(Statistik!AV43&lt;&gt;"",Statistik!AV43,"")</f>
      </c>
      <c r="AK20" s="54">
        <f>IF(Statistik!AW43&lt;&gt;"",Statistik!AW43,"")</f>
      </c>
      <c r="AL20" s="54">
        <f>IF(Statistik!AX43&lt;&gt;"",Statistik!AX43,"")</f>
      </c>
      <c r="AM20" s="54">
        <f>IF(Statistik!AY43&lt;&gt;"",Statistik!AY43,"")</f>
      </c>
      <c r="AN20" s="54">
        <f>IF(Statistik!AZ43&lt;&gt;"",Statistik!AZ43,"")</f>
      </c>
      <c r="AO20" s="54">
        <f>IF(Statistik!BA43&lt;&gt;"",Statistik!BA43,"")</f>
      </c>
      <c r="AP20" s="54">
        <f>IF(Statistik!BB43&lt;&gt;"",Statistik!BB43,"")</f>
      </c>
      <c r="AQ20" s="54">
        <f>IF(Statistik!BC43&lt;&gt;"",Statistik!BC43,"")</f>
      </c>
      <c r="AR20" s="54">
        <f>IF(Statistik!BD43&lt;&gt;"",Statistik!BD43,"")</f>
      </c>
      <c r="AS20" s="54">
        <f>IF(Statistik!BE43&lt;&gt;"",Statistik!BE43,"")</f>
      </c>
      <c r="AT20" s="54">
        <f>IF(Statistik!BF43&lt;&gt;"",Statistik!BF43,"")</f>
      </c>
      <c r="AU20" s="54">
        <f>IF(Statistik!BG43&lt;&gt;"",Statistik!BG43,"")</f>
      </c>
      <c r="AV20" s="54">
        <f>IF(Statistik!BH43&lt;&gt;"",Statistik!BH43,"")</f>
      </c>
      <c r="AW20" s="54">
        <f>IF(Statistik!BI43&lt;&gt;"",Statistik!BI43,"")</f>
      </c>
      <c r="AX20" s="54">
        <f>IF(Statistik!BJ43&lt;&gt;"",Statistik!BJ43,"")</f>
      </c>
      <c r="AY20" s="54">
        <f>IF(Statistik!BK43&lt;&gt;"",Statistik!BK43,"")</f>
      </c>
      <c r="AZ20" s="54">
        <f>Statistik!L43</f>
        <v>10</v>
      </c>
      <c r="BA20" s="54">
        <f t="shared" si="0"/>
        <v>1474</v>
      </c>
      <c r="BB20" s="54">
        <f t="shared" si="1"/>
        <v>1445</v>
      </c>
      <c r="BC20" s="54">
        <f t="shared" si="2"/>
        <v>1280</v>
      </c>
      <c r="BD20" s="54">
        <f t="shared" si="3"/>
        <v>1277</v>
      </c>
      <c r="BE20" s="54">
        <f t="shared" si="4"/>
        <v>1260</v>
      </c>
      <c r="BF20" s="54">
        <f t="shared" si="5"/>
        <v>1232</v>
      </c>
      <c r="BG20" s="54">
        <f t="shared" si="6"/>
        <v>843</v>
      </c>
      <c r="BH20" s="54">
        <f t="shared" si="7"/>
        <v>649</v>
      </c>
      <c r="BI20" s="54">
        <f t="shared" si="8"/>
        <v>517</v>
      </c>
      <c r="BJ20" s="54">
        <f t="shared" si="9"/>
        <v>286</v>
      </c>
      <c r="BK20" s="54" t="b">
        <f t="shared" si="10"/>
        <v>0</v>
      </c>
      <c r="BL20" s="54" t="b">
        <f t="shared" si="11"/>
        <v>0</v>
      </c>
      <c r="BM20" s="54" t="b">
        <f t="shared" si="12"/>
        <v>0</v>
      </c>
      <c r="BN20" s="54" t="b">
        <f t="shared" si="13"/>
        <v>0</v>
      </c>
      <c r="BO20" s="54" t="b">
        <f t="shared" si="14"/>
        <v>0</v>
      </c>
      <c r="BP20" s="54" t="b">
        <f t="shared" si="15"/>
        <v>0</v>
      </c>
      <c r="BQ20" s="54" t="b">
        <f t="shared" si="16"/>
        <v>0</v>
      </c>
      <c r="BR20" s="54" t="b">
        <f t="shared" si="17"/>
        <v>0</v>
      </c>
      <c r="BS20" s="54" t="b">
        <f t="shared" si="18"/>
        <v>0</v>
      </c>
      <c r="BT20" s="54" t="b">
        <f t="shared" si="19"/>
        <v>0</v>
      </c>
      <c r="BU20" s="54" t="b">
        <f t="shared" si="20"/>
        <v>0</v>
      </c>
      <c r="BV20" s="54" t="b">
        <f t="shared" si="21"/>
        <v>0</v>
      </c>
      <c r="BW20" s="54" t="b">
        <f t="shared" si="22"/>
        <v>0</v>
      </c>
      <c r="BX20" s="54" t="b">
        <f t="shared" si="23"/>
        <v>0</v>
      </c>
      <c r="BY20" s="54" t="b">
        <f t="shared" si="24"/>
        <v>0</v>
      </c>
      <c r="BZ20" s="54" t="b">
        <f t="shared" si="25"/>
        <v>0</v>
      </c>
      <c r="CA20" s="54" t="b">
        <f t="shared" si="26"/>
        <v>0</v>
      </c>
      <c r="CB20" s="54" t="b">
        <f t="shared" si="27"/>
        <v>0</v>
      </c>
      <c r="CC20" s="54" t="b">
        <f t="shared" si="28"/>
        <v>0</v>
      </c>
      <c r="CD20" s="54" t="b">
        <f t="shared" si="29"/>
        <v>0</v>
      </c>
      <c r="CE20" s="54" t="b">
        <f t="shared" si="30"/>
        <v>0</v>
      </c>
      <c r="CF20" s="54" t="b">
        <f t="shared" si="31"/>
        <v>0</v>
      </c>
      <c r="CG20" s="54" t="b">
        <f t="shared" si="32"/>
        <v>0</v>
      </c>
      <c r="CH20" s="54" t="b">
        <f t="shared" si="33"/>
        <v>0</v>
      </c>
      <c r="CI20" s="54" t="b">
        <f t="shared" si="34"/>
        <v>0</v>
      </c>
      <c r="CJ20" s="54" t="b">
        <f t="shared" si="35"/>
        <v>0</v>
      </c>
      <c r="CK20" s="54" t="b">
        <f t="shared" si="36"/>
        <v>0</v>
      </c>
      <c r="CL20" s="54" t="b">
        <f t="shared" si="37"/>
        <v>0</v>
      </c>
      <c r="CM20" s="54" t="b">
        <f t="shared" si="38"/>
        <v>0</v>
      </c>
      <c r="CN20" s="54" t="b">
        <f t="shared" si="39"/>
        <v>0</v>
      </c>
      <c r="CO20" s="54" t="e">
        <f t="shared" si="40"/>
        <v>#NUM!</v>
      </c>
      <c r="CP20" s="54" t="b">
        <f t="shared" si="41"/>
        <v>0</v>
      </c>
      <c r="CQ20" s="54" t="b">
        <f t="shared" si="42"/>
        <v>0</v>
      </c>
      <c r="CR20" s="54" t="b">
        <f t="shared" si="43"/>
        <v>0</v>
      </c>
      <c r="CS20" s="54" t="b">
        <f t="shared" si="44"/>
        <v>0</v>
      </c>
      <c r="CT20" s="54" t="b">
        <f t="shared" si="45"/>
        <v>0</v>
      </c>
      <c r="CU20" s="54" t="b">
        <f t="shared" si="46"/>
        <v>0</v>
      </c>
      <c r="CV20" s="54" t="b">
        <f t="shared" si="47"/>
        <v>0</v>
      </c>
      <c r="CW20" s="54" t="b">
        <f t="shared" si="48"/>
        <v>0</v>
      </c>
      <c r="CX20" s="54" t="b">
        <f t="shared" si="49"/>
        <v>0</v>
      </c>
      <c r="CY20" s="54"/>
      <c r="CZ20" s="54">
        <f t="shared" si="50"/>
        <v>10263</v>
      </c>
      <c r="DA20" s="54">
        <f t="shared" si="51"/>
        <v>10263</v>
      </c>
      <c r="DB20" s="54">
        <f t="shared" si="52"/>
        <v>10263</v>
      </c>
      <c r="DC20" s="54">
        <f t="shared" si="53"/>
        <v>10263</v>
      </c>
      <c r="DD20" s="54">
        <f t="shared" si="54"/>
        <v>10263</v>
      </c>
      <c r="DE20" s="54">
        <f t="shared" si="55"/>
        <v>10263</v>
      </c>
      <c r="DF20" s="54">
        <f t="shared" si="56"/>
        <v>10263</v>
      </c>
    </row>
    <row r="21" spans="1:110" ht="12.75">
      <c r="A21" s="54" t="str">
        <f>IF(Statistik!B4&lt;&gt;"",Statistik!B4,"")</f>
        <v>A</v>
      </c>
      <c r="B21" s="54">
        <f>IF(Statistik!N4&lt;&gt;"",Statistik!N4,"")</f>
        <v>1289</v>
      </c>
      <c r="C21" s="54">
        <f>IF(Statistik!O4&lt;&gt;"",Statistik!O4,"")</f>
      </c>
      <c r="D21" s="54">
        <f>IF(Statistik!P4&lt;&gt;"",Statistik!P4,"")</f>
      </c>
      <c r="E21" s="54">
        <f>IF(Statistik!Q4&lt;&gt;"",Statistik!Q4,"")</f>
      </c>
      <c r="F21" s="54">
        <f>IF(Statistik!R4&lt;&gt;"",Statistik!R4,"")</f>
      </c>
      <c r="G21" s="54">
        <f>IF(Statistik!S4&lt;&gt;"",Statistik!S4,"")</f>
      </c>
      <c r="H21" s="54">
        <f>IF(Statistik!T4&lt;&gt;"",Statistik!T4,"")</f>
      </c>
      <c r="I21" s="54">
        <f>IF(Statistik!U4&lt;&gt;"",Statistik!U4,"")</f>
      </c>
      <c r="J21" s="54">
        <f>IF(Statistik!V4&lt;&gt;"",Statistik!V4,"")</f>
      </c>
      <c r="K21" s="54">
        <f>IF(Statistik!W4&lt;&gt;"",Statistik!W4,"")</f>
      </c>
      <c r="L21" s="54">
        <f>IF(Statistik!X4&lt;&gt;"",Statistik!X4,"")</f>
      </c>
      <c r="M21" s="54">
        <f>IF(Statistik!Y4&lt;&gt;"",Statistik!Y4,"")</f>
      </c>
      <c r="N21" s="54">
        <f>IF(Statistik!Z4&lt;&gt;"",Statistik!Z4,"")</f>
      </c>
      <c r="O21" s="54">
        <f>IF(Statistik!AA4&lt;&gt;"",Statistik!AA4,"")</f>
        <v>1096</v>
      </c>
      <c r="P21" s="54">
        <f>IF(Statistik!AB4&lt;&gt;"",Statistik!AB4,"")</f>
        <v>1180</v>
      </c>
      <c r="Q21" s="54">
        <f>IF(Statistik!AC4&lt;&gt;"",Statistik!AC4,"")</f>
      </c>
      <c r="R21" s="54">
        <f>IF(Statistik!AD4&lt;&gt;"",Statistik!AD4,"")</f>
      </c>
      <c r="S21" s="54">
        <f>IF(Statistik!AE4&lt;&gt;"",Statistik!AE4,"")</f>
        <v>695</v>
      </c>
      <c r="T21" s="54">
        <f>IF(Statistik!AF4&lt;&gt;"",Statistik!AF4,"")</f>
      </c>
      <c r="U21" s="54">
        <f>IF(Statistik!AG4&lt;&gt;"",Statistik!AG4,"")</f>
        <v>755</v>
      </c>
      <c r="V21" s="54">
        <f>IF(Statistik!AH4&lt;&gt;"",Statistik!AH4,"")</f>
      </c>
      <c r="W21" s="54">
        <f>IF(Statistik!AI4&lt;&gt;"",Statistik!AI4,"")</f>
      </c>
      <c r="X21" s="54">
        <f>IF(Statistik!AJ4&lt;&gt;"",Statistik!AJ4,"")</f>
      </c>
      <c r="Y21" s="54">
        <f>IF(Statistik!AK4&lt;&gt;"",Statistik!AK4,"")</f>
      </c>
      <c r="Z21" s="54">
        <f>IF(Statistik!AL4&lt;&gt;"",Statistik!AL4,"")</f>
      </c>
      <c r="AA21" s="54">
        <f>IF(Statistik!AM4&lt;&gt;"",Statistik!AM4,"")</f>
        <v>1143</v>
      </c>
      <c r="AB21" s="54">
        <f>IF(Statistik!AN4&lt;&gt;"",Statistik!AN4,"")</f>
      </c>
      <c r="AC21" s="54">
        <f>IF(Statistik!AO4&lt;&gt;"",Statistik!AO4,"")</f>
      </c>
      <c r="AD21" s="54">
        <f>IF(Statistik!AP4&lt;&gt;"",Statistik!AP4,"")</f>
      </c>
      <c r="AE21" s="54">
        <f>IF(Statistik!AQ4&lt;&gt;"",Statistik!AQ4,"")</f>
        <v>1851</v>
      </c>
      <c r="AF21" s="54">
        <f>IF(Statistik!AR4&lt;&gt;"",Statistik!AR4,"")</f>
      </c>
      <c r="AG21" s="54">
        <f>IF(Statistik!AS4&lt;&gt;"",Statistik!AS4,"")</f>
        <v>1459</v>
      </c>
      <c r="AH21" s="54">
        <f>IF(Statistik!AT4&lt;&gt;"",Statistik!AT4,"")</f>
      </c>
      <c r="AI21" s="54">
        <f>IF(Statistik!AU4&lt;&gt;"",Statistik!AU4,"")</f>
        <v>586</v>
      </c>
      <c r="AJ21" s="54">
        <f>IF(Statistik!AV4&lt;&gt;"",Statistik!AV4,"")</f>
      </c>
      <c r="AK21" s="54">
        <f>IF(Statistik!AW4&lt;&gt;"",Statistik!AW4,"")</f>
      </c>
      <c r="AL21" s="54">
        <f>IF(Statistik!AX4&lt;&gt;"",Statistik!AX4,"")</f>
      </c>
      <c r="AM21" s="54">
        <f>IF(Statistik!AY4&lt;&gt;"",Statistik!AY4,"")</f>
      </c>
      <c r="AN21" s="54">
        <f>IF(Statistik!AZ4&lt;&gt;"",Statistik!AZ4,"")</f>
      </c>
      <c r="AO21" s="54">
        <f>IF(Statistik!BA4&lt;&gt;"",Statistik!BA4,"")</f>
      </c>
      <c r="AP21" s="54">
        <f>IF(Statistik!BB4&lt;&gt;"",Statistik!BB4,"")</f>
      </c>
      <c r="AQ21" s="54">
        <f>IF(Statistik!BC4&lt;&gt;"",Statistik!BC4,"")</f>
      </c>
      <c r="AR21" s="54">
        <f>IF(Statistik!BD4&lt;&gt;"",Statistik!BD4,"")</f>
      </c>
      <c r="AS21" s="54">
        <f>IF(Statistik!BE4&lt;&gt;"",Statistik!BE4,"")</f>
      </c>
      <c r="AT21" s="54">
        <f>IF(Statistik!BF4&lt;&gt;"",Statistik!BF4,"")</f>
      </c>
      <c r="AU21" s="54">
        <f>IF(Statistik!BG4&lt;&gt;"",Statistik!BG4,"")</f>
      </c>
      <c r="AV21" s="54">
        <f>IF(Statistik!BH4&lt;&gt;"",Statistik!BH4,"")</f>
      </c>
      <c r="AW21" s="54">
        <f>IF(Statistik!BI4&lt;&gt;"",Statistik!BI4,"")</f>
      </c>
      <c r="AX21" s="54">
        <f>IF(Statistik!BJ4&lt;&gt;"",Statistik!BJ4,"")</f>
      </c>
      <c r="AY21" s="54">
        <f>IF(Statistik!BK4&lt;&gt;"",Statistik!BK4,"")</f>
      </c>
      <c r="AZ21" s="54">
        <f>Statistik!L4</f>
        <v>9</v>
      </c>
      <c r="BA21" s="54">
        <f>IF(COUNT(B21:AY21)&gt;0,LARGE(B21:AY21,1))</f>
        <v>1851</v>
      </c>
      <c r="BB21" s="54">
        <f>IF(COUNT(B21:AY21)&gt;1,LARGE(B21:AY21,2))</f>
        <v>1459</v>
      </c>
      <c r="BC21" s="54">
        <f>IF(COUNT(B21:AY21)&gt;2,LARGE(B21:AY21,3))</f>
        <v>1289</v>
      </c>
      <c r="BD21" s="54">
        <f>IF(COUNT(B21:AY21)&gt;3,LARGE(B21:AY21,4))</f>
        <v>1180</v>
      </c>
      <c r="BE21" s="54">
        <f>IF(COUNT(B21:AY21)&gt;4,LARGE(B21:AY21,5))</f>
        <v>1143</v>
      </c>
      <c r="BF21" s="54">
        <f>IF(COUNT(B21:AY21)&gt;5,LARGE(B21:AY21,6))</f>
        <v>1096</v>
      </c>
      <c r="BG21" s="54">
        <f>IF(COUNT(B21:AY21)&gt;6,LARGE(B21:AY21,7))</f>
        <v>755</v>
      </c>
      <c r="BH21" s="54">
        <f>IF(COUNT(B21:AY21)&gt;7,LARGE(B21:AY21,8))</f>
        <v>695</v>
      </c>
      <c r="BI21" s="54">
        <f>IF(COUNT(B21:AY21)&gt;8,LARGE(B21:AY21,9))</f>
        <v>586</v>
      </c>
      <c r="BJ21" s="54" t="b">
        <f>IF(COUNT(B21:AY21)&gt;9,LARGE(B21:AY21,10))</f>
        <v>0</v>
      </c>
      <c r="BK21" s="54" t="b">
        <f>IF(COUNT(B21:AY21)&gt;10,LARGE(B21:AY21,11))</f>
        <v>0</v>
      </c>
      <c r="BL21" s="54" t="b">
        <f>IF(COUNT(B21:AY21)&gt;11,LARGE(B21:AY21,12))</f>
        <v>0</v>
      </c>
      <c r="BM21" s="54" t="b">
        <f>IF(COUNT(B21:AY21)&gt;12,LARGE(B21:AY21,13))</f>
        <v>0</v>
      </c>
      <c r="BN21" s="54" t="b">
        <f>IF(COUNT(B21:AY21)&gt;13,LARGE(B21:AY21,14))</f>
        <v>0</v>
      </c>
      <c r="BO21" s="54" t="b">
        <f>IF(COUNT(B21:AY21)&gt;14,LARGE(B21:AY21,15))</f>
        <v>0</v>
      </c>
      <c r="BP21" s="54" t="b">
        <f>IF(COUNT(B21:AY21)&gt;15,LARGE(B21:AY21,16))</f>
        <v>0</v>
      </c>
      <c r="BQ21" s="54" t="b">
        <f>IF(COUNT(B21:AY21)&gt;16,LARGE(B21:AY21,17))</f>
        <v>0</v>
      </c>
      <c r="BR21" s="54" t="b">
        <f>IF(COUNT(B21:AY21)&gt;17,LARGE(B21:AY21,18))</f>
        <v>0</v>
      </c>
      <c r="BS21" s="54" t="b">
        <f>IF(COUNT(B21:AY21)&gt;18,LARGE(B21:AY21,19))</f>
        <v>0</v>
      </c>
      <c r="BT21" s="54" t="b">
        <f>IF(COUNT(B21:AY21)&gt;19,LARGE(B21:AY21,20))</f>
        <v>0</v>
      </c>
      <c r="BU21" s="54" t="b">
        <f>IF(COUNT(B21:AY21)&gt;20,LARGE(B21:AY21,21))</f>
        <v>0</v>
      </c>
      <c r="BV21" s="54" t="b">
        <f>IF(COUNT(B21:AY21)&gt;21,LARGE(B21:AY21,22))</f>
        <v>0</v>
      </c>
      <c r="BW21" s="54" t="b">
        <f>IF(COUNT(B21:AY21)&gt;22,LARGE(B21:AY21,23))</f>
        <v>0</v>
      </c>
      <c r="BX21" s="54" t="b">
        <f>IF(COUNT(B21:AY21)&gt;23,LARGE(B21:AY21,24))</f>
        <v>0</v>
      </c>
      <c r="BY21" s="54" t="b">
        <f>IF(COUNT(B21:AY21)&gt;24,LARGE(B21:AY21,25))</f>
        <v>0</v>
      </c>
      <c r="BZ21" s="54" t="b">
        <f>IF(COUNT(B21:AY21)&gt;25,LARGE(B21:AY21,26))</f>
        <v>0</v>
      </c>
      <c r="CA21" s="54" t="b">
        <f>IF(COUNT(B21:AY21)&gt;26,LARGE(B21:AY21,27))</f>
        <v>0</v>
      </c>
      <c r="CB21" s="54" t="b">
        <f>IF(COUNT(B21:AY21)&gt;27,LARGE(B21:AY21,28))</f>
        <v>0</v>
      </c>
      <c r="CC21" s="54" t="b">
        <f>IF(COUNT(B21:AY21)&gt;28,LARGE(B21:AY21,29))</f>
        <v>0</v>
      </c>
      <c r="CD21" s="54" t="b">
        <f>IF(COUNT(B21:AY21)&gt;29,LARGE(B21:AY21,30))</f>
        <v>0</v>
      </c>
      <c r="CE21" s="54" t="b">
        <f>IF(COUNT(B21:AY21)&gt;30,LARGE(B21:AY21,31))</f>
        <v>0</v>
      </c>
      <c r="CF21" s="54" t="b">
        <f>IF(COUNT(B21:AY21)&gt;31,LARGE(B21:AY21,32))</f>
        <v>0</v>
      </c>
      <c r="CG21" s="54" t="b">
        <f>IF(COUNT(B21:AY21)&gt;32,LARGE(B21:AY21,33))</f>
        <v>0</v>
      </c>
      <c r="CH21" s="54" t="b">
        <f>IF(COUNT(B21:AY21)&gt;33,LARGE(B21:AY21,34))</f>
        <v>0</v>
      </c>
      <c r="CI21" s="54" t="b">
        <f>IF(COUNT(B21:AY21)&gt;34,LARGE(B21:AY21,35))</f>
        <v>0</v>
      </c>
      <c r="CJ21" s="54" t="b">
        <f>IF(COUNT(B21:AY21)&gt;35,LARGE(B21:AY21,36))</f>
        <v>0</v>
      </c>
      <c r="CK21" s="54" t="b">
        <f>IF(COUNT(B21:AY21)&gt;36,LARGE(B21:AY21,37))</f>
        <v>0</v>
      </c>
      <c r="CL21" s="54" t="b">
        <f>IF(COUNT(B21:AY21)&gt;37,LARGE(B21:AY21,38))</f>
        <v>0</v>
      </c>
      <c r="CM21" s="54" t="b">
        <f>IF(COUNT(B21:AY21)&gt;38,LARGE(B21:AY21,39))</f>
        <v>0</v>
      </c>
      <c r="CN21" s="54" t="b">
        <f>IF(COUNT(B21:AY21)&gt;39,LARGE(B21:AY21,40))</f>
        <v>0</v>
      </c>
      <c r="CO21" s="54" t="e">
        <f>IF(COUNT(B21:AY21)&gt;0,LARGE(B21:AY21,41))</f>
        <v>#NUM!</v>
      </c>
      <c r="CP21" s="54" t="b">
        <f>IF(COUNT(B21:AY21)&gt;41,LARGE(B21:AY21,42))</f>
        <v>0</v>
      </c>
      <c r="CQ21" s="54" t="b">
        <f>IF(COUNT(B21:AY21)&gt;42,LARGE(B21:AY21,43))</f>
        <v>0</v>
      </c>
      <c r="CR21" s="54" t="b">
        <f>IF(COUNT(B21:AY21)&gt;43,LARGE(B21:AY21,44))</f>
        <v>0</v>
      </c>
      <c r="CS21" s="54" t="b">
        <f>IF(COUNT(B21:AY21)&gt;44,LARGE(B21:AY21,45))</f>
        <v>0</v>
      </c>
      <c r="CT21" s="54" t="b">
        <f>IF(COUNT(B21:AY21)&gt;45,LARGE(B21:AY21,46))</f>
        <v>0</v>
      </c>
      <c r="CU21" s="54" t="b">
        <f>IF(COUNT(B21:AY21)&gt;46,LARGE(B21:AY21,47))</f>
        <v>0</v>
      </c>
      <c r="CV21" s="54" t="b">
        <f>IF(COUNT(B21:AY21)&gt;47,LARGE(B21:AY21,48))</f>
        <v>0</v>
      </c>
      <c r="CW21" s="54" t="b">
        <f>IF(COUNT(B21:AY21)&gt;48,LARGE(B21:AY21,49))</f>
        <v>0</v>
      </c>
      <c r="CX21" s="54" t="b">
        <f>IF(COUNT(B21:AY21)&gt;49,LARGE(B21:AY21,50))</f>
        <v>0</v>
      </c>
      <c r="CY21" s="54"/>
      <c r="CZ21" s="54">
        <f>SUM(BA21:BJ21)</f>
        <v>10054</v>
      </c>
      <c r="DA21" s="54">
        <f>SUM(BA21:BO21)</f>
        <v>10054</v>
      </c>
      <c r="DB21" s="54">
        <f>SUM(BA21:BT21)</f>
        <v>10054</v>
      </c>
      <c r="DC21" s="54">
        <f>SUM(BA21:BY21)</f>
        <v>10054</v>
      </c>
      <c r="DD21" s="54">
        <f>SUM(BA21:CD21)</f>
        <v>10054</v>
      </c>
      <c r="DE21" s="54">
        <f>SUM(BA21:CI21)</f>
        <v>10054</v>
      </c>
      <c r="DF21" s="54">
        <f>SUM(BA21:CN21)</f>
        <v>10054</v>
      </c>
    </row>
    <row r="22" spans="1:110" ht="12.75">
      <c r="A22" s="54" t="str">
        <f>IF(Statistik!B37&lt;&gt;"",Statistik!B37,"")</f>
        <v>J</v>
      </c>
      <c r="B22" s="54">
        <f>IF(Statistik!N37&lt;&gt;"",Statistik!N37,"")</f>
        <v>1061</v>
      </c>
      <c r="C22" s="54">
        <f>IF(Statistik!O37&lt;&gt;"",Statistik!O37,"")</f>
        <v>408</v>
      </c>
      <c r="D22" s="54">
        <f>IF(Statistik!P37&lt;&gt;"",Statistik!P37,"")</f>
        <v>1032</v>
      </c>
      <c r="E22" s="54">
        <f>IF(Statistik!Q37&lt;&gt;"",Statistik!Q37,"")</f>
      </c>
      <c r="F22" s="54">
        <f>IF(Statistik!R37&lt;&gt;"",Statistik!R37,"")</f>
        <v>2260</v>
      </c>
      <c r="G22" s="54">
        <f>IF(Statistik!S37&lt;&gt;"",Statistik!S37,"")</f>
      </c>
      <c r="H22" s="54">
        <f>IF(Statistik!T37&lt;&gt;"",Statistik!T37,"")</f>
        <v>1370</v>
      </c>
      <c r="I22" s="54">
        <f>IF(Statistik!U37&lt;&gt;"",Statistik!U37,"")</f>
      </c>
      <c r="J22" s="54">
        <f>IF(Statistik!V37&lt;&gt;"",Statistik!V37,"")</f>
      </c>
      <c r="K22" s="54">
        <f>IF(Statistik!W37&lt;&gt;"",Statistik!W37,"")</f>
      </c>
      <c r="L22" s="54">
        <f>IF(Statistik!X37&lt;&gt;"",Statistik!X37,"")</f>
      </c>
      <c r="M22" s="54">
        <f>IF(Statistik!Y37&lt;&gt;"",Statistik!Y37,"")</f>
      </c>
      <c r="N22" s="54">
        <f>IF(Statistik!Z37&lt;&gt;"",Statistik!Z37,"")</f>
      </c>
      <c r="O22" s="54">
        <f>IF(Statistik!AA37&lt;&gt;"",Statistik!AA37,"")</f>
      </c>
      <c r="P22" s="54">
        <f>IF(Statistik!AB37&lt;&gt;"",Statistik!AB37,"")</f>
      </c>
      <c r="Q22" s="54">
        <f>IF(Statistik!AC37&lt;&gt;"",Statistik!AC37,"")</f>
      </c>
      <c r="R22" s="54">
        <f>IF(Statistik!AD37&lt;&gt;"",Statistik!AD37,"")</f>
      </c>
      <c r="S22" s="54">
        <f>IF(Statistik!AE37&lt;&gt;"",Statistik!AE37,"")</f>
      </c>
      <c r="T22" s="54">
        <f>IF(Statistik!AF37&lt;&gt;"",Statistik!AF37,"")</f>
      </c>
      <c r="U22" s="54">
        <f>IF(Statistik!AG37&lt;&gt;"",Statistik!AG37,"")</f>
      </c>
      <c r="V22" s="54">
        <f>IF(Statistik!AH37&lt;&gt;"",Statistik!AH37,"")</f>
      </c>
      <c r="W22" s="54">
        <f>IF(Statistik!AI37&lt;&gt;"",Statistik!AI37,"")</f>
      </c>
      <c r="X22" s="54">
        <f>IF(Statistik!AJ37&lt;&gt;"",Statistik!AJ37,"")</f>
      </c>
      <c r="Y22" s="54">
        <f>IF(Statistik!AK37&lt;&gt;"",Statistik!AK37,"")</f>
      </c>
      <c r="Z22" s="54">
        <f>IF(Statistik!AL37&lt;&gt;"",Statistik!AL37,"")</f>
      </c>
      <c r="AA22" s="54">
        <f>IF(Statistik!AM37&lt;&gt;"",Statistik!AM37,"")</f>
      </c>
      <c r="AB22" s="54">
        <f>IF(Statistik!AN37&lt;&gt;"",Statistik!AN37,"")</f>
      </c>
      <c r="AC22" s="54">
        <f>IF(Statistik!AO37&lt;&gt;"",Statistik!AO37,"")</f>
      </c>
      <c r="AD22" s="54">
        <f>IF(Statistik!AP37&lt;&gt;"",Statistik!AP37,"")</f>
      </c>
      <c r="AE22" s="54">
        <f>IF(Statistik!AQ37&lt;&gt;"",Statistik!AQ37,"")</f>
      </c>
      <c r="AF22" s="54">
        <f>IF(Statistik!AR37&lt;&gt;"",Statistik!AR37,"")</f>
      </c>
      <c r="AG22" s="54">
        <f>IF(Statistik!AS37&lt;&gt;"",Statistik!AS37,"")</f>
      </c>
      <c r="AH22" s="54">
        <f>IF(Statistik!AT37&lt;&gt;"",Statistik!AT37,"")</f>
      </c>
      <c r="AI22" s="54">
        <f>IF(Statistik!AU37&lt;&gt;"",Statistik!AU37,"")</f>
      </c>
      <c r="AJ22" s="54">
        <f>IF(Statistik!AV37&lt;&gt;"",Statistik!AV37,"")</f>
      </c>
      <c r="AK22" s="54">
        <f>IF(Statistik!AW37&lt;&gt;"",Statistik!AW37,"")</f>
      </c>
      <c r="AL22" s="54">
        <f>IF(Statistik!AX37&lt;&gt;"",Statistik!AX37,"")</f>
      </c>
      <c r="AM22" s="54">
        <f>IF(Statistik!AY37&lt;&gt;"",Statistik!AY37,"")</f>
      </c>
      <c r="AN22" s="54">
        <f>IF(Statistik!AZ37&lt;&gt;"",Statistik!AZ37,"")</f>
      </c>
      <c r="AO22" s="54">
        <f>IF(Statistik!BA37&lt;&gt;"",Statistik!BA37,"")</f>
      </c>
      <c r="AP22" s="54">
        <f>IF(Statistik!BB37&lt;&gt;"",Statistik!BB37,"")</f>
      </c>
      <c r="AQ22" s="54">
        <f>IF(Statistik!BC37&lt;&gt;"",Statistik!BC37,"")</f>
      </c>
      <c r="AR22" s="54">
        <f>IF(Statistik!BD37&lt;&gt;"",Statistik!BD37,"")</f>
      </c>
      <c r="AS22" s="54">
        <f>IF(Statistik!BE37&lt;&gt;"",Statistik!BE37,"")</f>
      </c>
      <c r="AT22" s="54">
        <f>IF(Statistik!BF37&lt;&gt;"",Statistik!BF37,"")</f>
      </c>
      <c r="AU22" s="54">
        <f>IF(Statistik!BG37&lt;&gt;"",Statistik!BG37,"")</f>
      </c>
      <c r="AV22" s="54">
        <f>IF(Statistik!BH37&lt;&gt;"",Statistik!BH37,"")</f>
      </c>
      <c r="AW22" s="54">
        <f>IF(Statistik!BI37&lt;&gt;"",Statistik!BI37,"")</f>
      </c>
      <c r="AX22" s="54">
        <f>IF(Statistik!BJ37&lt;&gt;"",Statistik!BJ37,"")</f>
      </c>
      <c r="AY22" s="54">
        <f>IF(Statistik!BK37&lt;&gt;"",Statistik!BK37,"")</f>
      </c>
      <c r="AZ22" s="54">
        <f>Statistik!L37</f>
        <v>5</v>
      </c>
      <c r="BA22" s="54">
        <f t="shared" si="0"/>
        <v>2260</v>
      </c>
      <c r="BB22" s="54">
        <f t="shared" si="1"/>
        <v>1370</v>
      </c>
      <c r="BC22" s="54">
        <f t="shared" si="2"/>
        <v>1061</v>
      </c>
      <c r="BD22" s="54">
        <f t="shared" si="3"/>
        <v>1032</v>
      </c>
      <c r="BE22" s="54">
        <f t="shared" si="4"/>
        <v>408</v>
      </c>
      <c r="BF22" s="54" t="b">
        <f t="shared" si="5"/>
        <v>0</v>
      </c>
      <c r="BG22" s="54" t="b">
        <f t="shared" si="6"/>
        <v>0</v>
      </c>
      <c r="BH22" s="54" t="b">
        <f t="shared" si="7"/>
        <v>0</v>
      </c>
      <c r="BI22" s="54" t="b">
        <f t="shared" si="8"/>
        <v>0</v>
      </c>
      <c r="BJ22" s="54" t="b">
        <f t="shared" si="9"/>
        <v>0</v>
      </c>
      <c r="BK22" s="54" t="b">
        <f t="shared" si="10"/>
        <v>0</v>
      </c>
      <c r="BL22" s="54" t="b">
        <f t="shared" si="11"/>
        <v>0</v>
      </c>
      <c r="BM22" s="54" t="b">
        <f t="shared" si="12"/>
        <v>0</v>
      </c>
      <c r="BN22" s="54" t="b">
        <f t="shared" si="13"/>
        <v>0</v>
      </c>
      <c r="BO22" s="54" t="b">
        <f t="shared" si="14"/>
        <v>0</v>
      </c>
      <c r="BP22" s="54" t="b">
        <f t="shared" si="15"/>
        <v>0</v>
      </c>
      <c r="BQ22" s="54" t="b">
        <f t="shared" si="16"/>
        <v>0</v>
      </c>
      <c r="BR22" s="54" t="b">
        <f t="shared" si="17"/>
        <v>0</v>
      </c>
      <c r="BS22" s="54" t="b">
        <f t="shared" si="18"/>
        <v>0</v>
      </c>
      <c r="BT22" s="54" t="b">
        <f t="shared" si="19"/>
        <v>0</v>
      </c>
      <c r="BU22" s="54" t="b">
        <f t="shared" si="20"/>
        <v>0</v>
      </c>
      <c r="BV22" s="54" t="b">
        <f t="shared" si="21"/>
        <v>0</v>
      </c>
      <c r="BW22" s="54" t="b">
        <f t="shared" si="22"/>
        <v>0</v>
      </c>
      <c r="BX22" s="54" t="b">
        <f t="shared" si="23"/>
        <v>0</v>
      </c>
      <c r="BY22" s="54" t="b">
        <f t="shared" si="24"/>
        <v>0</v>
      </c>
      <c r="BZ22" s="54" t="b">
        <f t="shared" si="25"/>
        <v>0</v>
      </c>
      <c r="CA22" s="54" t="b">
        <f t="shared" si="26"/>
        <v>0</v>
      </c>
      <c r="CB22" s="54" t="b">
        <f t="shared" si="27"/>
        <v>0</v>
      </c>
      <c r="CC22" s="54" t="b">
        <f t="shared" si="28"/>
        <v>0</v>
      </c>
      <c r="CD22" s="54" t="b">
        <f t="shared" si="29"/>
        <v>0</v>
      </c>
      <c r="CE22" s="54" t="b">
        <f t="shared" si="30"/>
        <v>0</v>
      </c>
      <c r="CF22" s="54" t="b">
        <f t="shared" si="31"/>
        <v>0</v>
      </c>
      <c r="CG22" s="54" t="b">
        <f t="shared" si="32"/>
        <v>0</v>
      </c>
      <c r="CH22" s="54" t="b">
        <f t="shared" si="33"/>
        <v>0</v>
      </c>
      <c r="CI22" s="54" t="b">
        <f t="shared" si="34"/>
        <v>0</v>
      </c>
      <c r="CJ22" s="54" t="b">
        <f t="shared" si="35"/>
        <v>0</v>
      </c>
      <c r="CK22" s="54" t="b">
        <f t="shared" si="36"/>
        <v>0</v>
      </c>
      <c r="CL22" s="54" t="b">
        <f t="shared" si="37"/>
        <v>0</v>
      </c>
      <c r="CM22" s="54" t="b">
        <f t="shared" si="38"/>
        <v>0</v>
      </c>
      <c r="CN22" s="54" t="b">
        <f t="shared" si="39"/>
        <v>0</v>
      </c>
      <c r="CO22" s="54" t="e">
        <f t="shared" si="40"/>
        <v>#NUM!</v>
      </c>
      <c r="CP22" s="54" t="b">
        <f t="shared" si="41"/>
        <v>0</v>
      </c>
      <c r="CQ22" s="54" t="b">
        <f t="shared" si="42"/>
        <v>0</v>
      </c>
      <c r="CR22" s="54" t="b">
        <f t="shared" si="43"/>
        <v>0</v>
      </c>
      <c r="CS22" s="54" t="b">
        <f t="shared" si="44"/>
        <v>0</v>
      </c>
      <c r="CT22" s="54" t="b">
        <f t="shared" si="45"/>
        <v>0</v>
      </c>
      <c r="CU22" s="54" t="b">
        <f t="shared" si="46"/>
        <v>0</v>
      </c>
      <c r="CV22" s="54" t="b">
        <f t="shared" si="47"/>
        <v>0</v>
      </c>
      <c r="CW22" s="54" t="b">
        <f t="shared" si="48"/>
        <v>0</v>
      </c>
      <c r="CX22" s="54" t="b">
        <f t="shared" si="49"/>
        <v>0</v>
      </c>
      <c r="CY22" s="54"/>
      <c r="CZ22" s="54">
        <f t="shared" si="50"/>
        <v>6131</v>
      </c>
      <c r="DA22" s="54">
        <f t="shared" si="51"/>
        <v>6131</v>
      </c>
      <c r="DB22" s="54">
        <f t="shared" si="52"/>
        <v>6131</v>
      </c>
      <c r="DC22" s="54">
        <f t="shared" si="53"/>
        <v>6131</v>
      </c>
      <c r="DD22" s="54">
        <f t="shared" si="54"/>
        <v>6131</v>
      </c>
      <c r="DE22" s="54">
        <f t="shared" si="55"/>
        <v>6131</v>
      </c>
      <c r="DF22" s="54">
        <f t="shared" si="56"/>
        <v>6131</v>
      </c>
    </row>
    <row r="23" spans="1:110" ht="12.75">
      <c r="A23" s="54" t="str">
        <f>IF(Statistik!B32&lt;&gt;"",Statistik!B32,"")</f>
        <v>E</v>
      </c>
      <c r="B23" s="54">
        <f>IF(Statistik!N32&lt;&gt;"",Statistik!N32,"")</f>
      </c>
      <c r="C23" s="54">
        <f>IF(Statistik!O32&lt;&gt;"",Statistik!O32,"")</f>
        <v>1630</v>
      </c>
      <c r="D23" s="54">
        <f>IF(Statistik!P32&lt;&gt;"",Statistik!P32,"")</f>
      </c>
      <c r="E23" s="54">
        <f>IF(Statistik!Q32&lt;&gt;"",Statistik!Q32,"")</f>
        <v>612</v>
      </c>
      <c r="F23" s="54">
        <f>IF(Statistik!R32&lt;&gt;"",Statistik!R32,"")</f>
      </c>
      <c r="G23" s="54">
        <f>IF(Statistik!S32&lt;&gt;"",Statistik!S32,"")</f>
      </c>
      <c r="H23" s="54">
        <f>IF(Statistik!T32&lt;&gt;"",Statistik!T32,"")</f>
      </c>
      <c r="I23" s="54">
        <f>IF(Statistik!U32&lt;&gt;"",Statistik!U32,"")</f>
        <v>873</v>
      </c>
      <c r="J23" s="54">
        <f>IF(Statistik!V32&lt;&gt;"",Statistik!V32,"")</f>
      </c>
      <c r="K23" s="54">
        <f>IF(Statistik!W32&lt;&gt;"",Statistik!W32,"")</f>
      </c>
      <c r="L23" s="54">
        <f>IF(Statistik!X32&lt;&gt;"",Statistik!X32,"")</f>
      </c>
      <c r="M23" s="54">
        <f>IF(Statistik!Y32&lt;&gt;"",Statistik!Y32,"")</f>
      </c>
      <c r="N23" s="54">
        <f>IF(Statistik!Z32&lt;&gt;"",Statistik!Z32,"")</f>
      </c>
      <c r="O23" s="54">
        <f>IF(Statistik!AA32&lt;&gt;"",Statistik!AA32,"")</f>
      </c>
      <c r="P23" s="54">
        <f>IF(Statistik!AB32&lt;&gt;"",Statistik!AB32,"")</f>
      </c>
      <c r="Q23" s="54">
        <f>IF(Statistik!AC32&lt;&gt;"",Statistik!AC32,"")</f>
      </c>
      <c r="R23" s="54">
        <f>IF(Statistik!AD32&lt;&gt;"",Statistik!AD32,"")</f>
      </c>
      <c r="S23" s="54">
        <f>IF(Statistik!AE32&lt;&gt;"",Statistik!AE32,"")</f>
      </c>
      <c r="T23" s="54">
        <f>IF(Statistik!AF32&lt;&gt;"",Statistik!AF32,"")</f>
      </c>
      <c r="U23" s="54">
        <f>IF(Statistik!AG32&lt;&gt;"",Statistik!AG32,"")</f>
      </c>
      <c r="V23" s="54">
        <f>IF(Statistik!AH32&lt;&gt;"",Statistik!AH32,"")</f>
      </c>
      <c r="W23" s="54">
        <f>IF(Statistik!AI32&lt;&gt;"",Statistik!AI32,"")</f>
        <v>1259</v>
      </c>
      <c r="X23" s="54">
        <f>IF(Statistik!AJ32&lt;&gt;"",Statistik!AJ32,"")</f>
      </c>
      <c r="Y23" s="54">
        <f>IF(Statistik!AK32&lt;&gt;"",Statistik!AK32,"")</f>
      </c>
      <c r="Z23" s="54">
        <f>IF(Statistik!AL32&lt;&gt;"",Statistik!AL32,"")</f>
      </c>
      <c r="AA23" s="54">
        <f>IF(Statistik!AM32&lt;&gt;"",Statistik!AM32,"")</f>
      </c>
      <c r="AB23" s="54">
        <f>IF(Statistik!AN32&lt;&gt;"",Statistik!AN32,"")</f>
      </c>
      <c r="AC23" s="54">
        <f>IF(Statistik!AO32&lt;&gt;"",Statistik!AO32,"")</f>
      </c>
      <c r="AD23" s="54">
        <f>IF(Statistik!AP32&lt;&gt;"",Statistik!AP32,"")</f>
      </c>
      <c r="AE23" s="54">
        <f>IF(Statistik!AQ32&lt;&gt;"",Statistik!AQ32,"")</f>
      </c>
      <c r="AF23" s="54">
        <f>IF(Statistik!AR32&lt;&gt;"",Statistik!AR32,"")</f>
        <v>910</v>
      </c>
      <c r="AG23" s="54">
        <f>IF(Statistik!AS32&lt;&gt;"",Statistik!AS32,"")</f>
        <v>362</v>
      </c>
      <c r="AH23" s="54">
        <f>IF(Statistik!AT32&lt;&gt;"",Statistik!AT32,"")</f>
      </c>
      <c r="AI23" s="54">
        <f>IF(Statistik!AU32&lt;&gt;"",Statistik!AU32,"")</f>
      </c>
      <c r="AJ23" s="54">
        <f>IF(Statistik!AV32&lt;&gt;"",Statistik!AV32,"")</f>
      </c>
      <c r="AK23" s="54">
        <f>IF(Statistik!AW32&lt;&gt;"",Statistik!AW32,"")</f>
      </c>
      <c r="AL23" s="54">
        <f>IF(Statistik!AX32&lt;&gt;"",Statistik!AX32,"")</f>
      </c>
      <c r="AM23" s="54">
        <f>IF(Statistik!AY32&lt;&gt;"",Statistik!AY32,"")</f>
      </c>
      <c r="AN23" s="54">
        <f>IF(Statistik!AZ32&lt;&gt;"",Statistik!AZ32,"")</f>
      </c>
      <c r="AO23" s="54">
        <f>IF(Statistik!BA32&lt;&gt;"",Statistik!BA32,"")</f>
      </c>
      <c r="AP23" s="54">
        <f>IF(Statistik!BB32&lt;&gt;"",Statistik!BB32,"")</f>
      </c>
      <c r="AQ23" s="54">
        <f>IF(Statistik!BC32&lt;&gt;"",Statistik!BC32,"")</f>
      </c>
      <c r="AR23" s="54">
        <f>IF(Statistik!BD32&lt;&gt;"",Statistik!BD32,"")</f>
      </c>
      <c r="AS23" s="54">
        <f>IF(Statistik!BE32&lt;&gt;"",Statistik!BE32,"")</f>
      </c>
      <c r="AT23" s="54">
        <f>IF(Statistik!BF32&lt;&gt;"",Statistik!BF32,"")</f>
      </c>
      <c r="AU23" s="54">
        <f>IF(Statistik!BG32&lt;&gt;"",Statistik!BG32,"")</f>
      </c>
      <c r="AV23" s="54">
        <f>IF(Statistik!BH32&lt;&gt;"",Statistik!BH32,"")</f>
      </c>
      <c r="AW23" s="54">
        <f>IF(Statistik!BI32&lt;&gt;"",Statistik!BI32,"")</f>
      </c>
      <c r="AX23" s="54">
        <f>IF(Statistik!BJ32&lt;&gt;"",Statistik!BJ32,"")</f>
      </c>
      <c r="AY23" s="54">
        <f>IF(Statistik!BK32&lt;&gt;"",Statistik!BK32,"")</f>
      </c>
      <c r="AZ23" s="54">
        <f>Statistik!L32</f>
        <v>6</v>
      </c>
      <c r="BA23" s="54">
        <f t="shared" si="0"/>
        <v>1630</v>
      </c>
      <c r="BB23" s="54">
        <f t="shared" si="1"/>
        <v>1259</v>
      </c>
      <c r="BC23" s="54">
        <f t="shared" si="2"/>
        <v>910</v>
      </c>
      <c r="BD23" s="54">
        <f t="shared" si="3"/>
        <v>873</v>
      </c>
      <c r="BE23" s="54">
        <f t="shared" si="4"/>
        <v>612</v>
      </c>
      <c r="BF23" s="54">
        <f t="shared" si="5"/>
        <v>362</v>
      </c>
      <c r="BG23" s="54" t="b">
        <f t="shared" si="6"/>
        <v>0</v>
      </c>
      <c r="BH23" s="54" t="b">
        <f t="shared" si="7"/>
        <v>0</v>
      </c>
      <c r="BI23" s="54" t="b">
        <f t="shared" si="8"/>
        <v>0</v>
      </c>
      <c r="BJ23" s="54" t="b">
        <f t="shared" si="9"/>
        <v>0</v>
      </c>
      <c r="BK23" s="54" t="b">
        <f t="shared" si="10"/>
        <v>0</v>
      </c>
      <c r="BL23" s="54" t="b">
        <f t="shared" si="11"/>
        <v>0</v>
      </c>
      <c r="BM23" s="54" t="b">
        <f t="shared" si="12"/>
        <v>0</v>
      </c>
      <c r="BN23" s="54" t="b">
        <f t="shared" si="13"/>
        <v>0</v>
      </c>
      <c r="BO23" s="54" t="b">
        <f t="shared" si="14"/>
        <v>0</v>
      </c>
      <c r="BP23" s="54" t="b">
        <f t="shared" si="15"/>
        <v>0</v>
      </c>
      <c r="BQ23" s="54" t="b">
        <f t="shared" si="16"/>
        <v>0</v>
      </c>
      <c r="BR23" s="54" t="b">
        <f t="shared" si="17"/>
        <v>0</v>
      </c>
      <c r="BS23" s="54" t="b">
        <f t="shared" si="18"/>
        <v>0</v>
      </c>
      <c r="BT23" s="54" t="b">
        <f t="shared" si="19"/>
        <v>0</v>
      </c>
      <c r="BU23" s="54" t="b">
        <f t="shared" si="20"/>
        <v>0</v>
      </c>
      <c r="BV23" s="54" t="b">
        <f t="shared" si="21"/>
        <v>0</v>
      </c>
      <c r="BW23" s="54" t="b">
        <f t="shared" si="22"/>
        <v>0</v>
      </c>
      <c r="BX23" s="54" t="b">
        <f t="shared" si="23"/>
        <v>0</v>
      </c>
      <c r="BY23" s="54" t="b">
        <f t="shared" si="24"/>
        <v>0</v>
      </c>
      <c r="BZ23" s="54" t="b">
        <f t="shared" si="25"/>
        <v>0</v>
      </c>
      <c r="CA23" s="54" t="b">
        <f t="shared" si="26"/>
        <v>0</v>
      </c>
      <c r="CB23" s="54" t="b">
        <f t="shared" si="27"/>
        <v>0</v>
      </c>
      <c r="CC23" s="54" t="b">
        <f t="shared" si="28"/>
        <v>0</v>
      </c>
      <c r="CD23" s="54" t="b">
        <f t="shared" si="29"/>
        <v>0</v>
      </c>
      <c r="CE23" s="54" t="b">
        <f t="shared" si="30"/>
        <v>0</v>
      </c>
      <c r="CF23" s="54" t="b">
        <f t="shared" si="31"/>
        <v>0</v>
      </c>
      <c r="CG23" s="54" t="b">
        <f t="shared" si="32"/>
        <v>0</v>
      </c>
      <c r="CH23" s="54" t="b">
        <f t="shared" si="33"/>
        <v>0</v>
      </c>
      <c r="CI23" s="54" t="b">
        <f t="shared" si="34"/>
        <v>0</v>
      </c>
      <c r="CJ23" s="54" t="b">
        <f t="shared" si="35"/>
        <v>0</v>
      </c>
      <c r="CK23" s="54" t="b">
        <f t="shared" si="36"/>
        <v>0</v>
      </c>
      <c r="CL23" s="54" t="b">
        <f t="shared" si="37"/>
        <v>0</v>
      </c>
      <c r="CM23" s="54" t="b">
        <f t="shared" si="38"/>
        <v>0</v>
      </c>
      <c r="CN23" s="54" t="b">
        <f t="shared" si="39"/>
        <v>0</v>
      </c>
      <c r="CO23" s="54" t="e">
        <f t="shared" si="40"/>
        <v>#NUM!</v>
      </c>
      <c r="CP23" s="54" t="b">
        <f t="shared" si="41"/>
        <v>0</v>
      </c>
      <c r="CQ23" s="54" t="b">
        <f t="shared" si="42"/>
        <v>0</v>
      </c>
      <c r="CR23" s="54" t="b">
        <f t="shared" si="43"/>
        <v>0</v>
      </c>
      <c r="CS23" s="54" t="b">
        <f t="shared" si="44"/>
        <v>0</v>
      </c>
      <c r="CT23" s="54" t="b">
        <f t="shared" si="45"/>
        <v>0</v>
      </c>
      <c r="CU23" s="54" t="b">
        <f t="shared" si="46"/>
        <v>0</v>
      </c>
      <c r="CV23" s="54" t="b">
        <f t="shared" si="47"/>
        <v>0</v>
      </c>
      <c r="CW23" s="54" t="b">
        <f t="shared" si="48"/>
        <v>0</v>
      </c>
      <c r="CX23" s="54" t="b">
        <f t="shared" si="49"/>
        <v>0</v>
      </c>
      <c r="CY23" s="54"/>
      <c r="CZ23" s="54">
        <f t="shared" si="50"/>
        <v>5646</v>
      </c>
      <c r="DA23" s="54">
        <f t="shared" si="51"/>
        <v>5646</v>
      </c>
      <c r="DB23" s="54">
        <f t="shared" si="52"/>
        <v>5646</v>
      </c>
      <c r="DC23" s="54">
        <f t="shared" si="53"/>
        <v>5646</v>
      </c>
      <c r="DD23" s="54">
        <f t="shared" si="54"/>
        <v>5646</v>
      </c>
      <c r="DE23" s="54">
        <f t="shared" si="55"/>
        <v>5646</v>
      </c>
      <c r="DF23" s="54">
        <f t="shared" si="56"/>
        <v>5646</v>
      </c>
    </row>
    <row r="24" spans="1:110" ht="12.75">
      <c r="A24" s="54" t="str">
        <f>IF(Statistik!B36&lt;&gt;"",Statistik!B36,"")</f>
        <v>I</v>
      </c>
      <c r="B24" s="54">
        <f>IF(Statistik!N36&lt;&gt;"",Statistik!N36,"")</f>
      </c>
      <c r="C24" s="54">
        <f>IF(Statistik!O36&lt;&gt;"",Statistik!O36,"")</f>
      </c>
      <c r="D24" s="54">
        <f>IF(Statistik!P36&lt;&gt;"",Statistik!P36,"")</f>
      </c>
      <c r="E24" s="54">
        <f>IF(Statistik!Q36&lt;&gt;"",Statistik!Q36,"")</f>
      </c>
      <c r="F24" s="54">
        <f>IF(Statistik!R36&lt;&gt;"",Statistik!R36,"")</f>
      </c>
      <c r="G24" s="54">
        <f>IF(Statistik!S36&lt;&gt;"",Statistik!S36,"")</f>
      </c>
      <c r="H24" s="54">
        <f>IF(Statistik!T36&lt;&gt;"",Statistik!T36,"")</f>
      </c>
      <c r="I24" s="54">
        <f>IF(Statistik!U36&lt;&gt;"",Statistik!U36,"")</f>
      </c>
      <c r="J24" s="54">
        <f>IF(Statistik!V36&lt;&gt;"",Statistik!V36,"")</f>
      </c>
      <c r="K24" s="54">
        <f>IF(Statistik!W36&lt;&gt;"",Statistik!W36,"")</f>
      </c>
      <c r="L24" s="54">
        <f>IF(Statistik!X36&lt;&gt;"",Statistik!X36,"")</f>
      </c>
      <c r="M24" s="54">
        <f>IF(Statistik!Y36&lt;&gt;"",Statistik!Y36,"")</f>
      </c>
      <c r="N24" s="54">
        <f>IF(Statistik!Z36&lt;&gt;"",Statistik!Z36,"")</f>
      </c>
      <c r="O24" s="54">
        <f>IF(Statistik!AA36&lt;&gt;"",Statistik!AA36,"")</f>
      </c>
      <c r="P24" s="54">
        <f>IF(Statistik!AB36&lt;&gt;"",Statistik!AB36,"")</f>
      </c>
      <c r="Q24" s="54">
        <f>IF(Statistik!AC36&lt;&gt;"",Statistik!AC36,"")</f>
      </c>
      <c r="R24" s="54">
        <f>IF(Statistik!AD36&lt;&gt;"",Statistik!AD36,"")</f>
      </c>
      <c r="S24" s="54">
        <f>IF(Statistik!AE36&lt;&gt;"",Statistik!AE36,"")</f>
      </c>
      <c r="T24" s="54">
        <f>IF(Statistik!AF36&lt;&gt;"",Statistik!AF36,"")</f>
      </c>
      <c r="U24" s="54">
        <f>IF(Statistik!AG36&lt;&gt;"",Statistik!AG36,"")</f>
      </c>
      <c r="V24" s="54">
        <f>IF(Statistik!AH36&lt;&gt;"",Statistik!AH36,"")</f>
      </c>
      <c r="W24" s="54">
        <f>IF(Statistik!AI36&lt;&gt;"",Statistik!AI36,"")</f>
      </c>
      <c r="X24" s="54">
        <f>IF(Statistik!AJ36&lt;&gt;"",Statistik!AJ36,"")</f>
      </c>
      <c r="Y24" s="54">
        <f>IF(Statistik!AK36&lt;&gt;"",Statistik!AK36,"")</f>
      </c>
      <c r="Z24" s="54">
        <f>IF(Statistik!AL36&lt;&gt;"",Statistik!AL36,"")</f>
      </c>
      <c r="AA24" s="54">
        <f>IF(Statistik!AM36&lt;&gt;"",Statistik!AM36,"")</f>
        <v>450</v>
      </c>
      <c r="AB24" s="54">
        <f>IF(Statistik!AN36&lt;&gt;"",Statistik!AN36,"")</f>
      </c>
      <c r="AC24" s="54">
        <f>IF(Statistik!AO36&lt;&gt;"",Statistik!AO36,"")</f>
      </c>
      <c r="AD24" s="54">
        <f>IF(Statistik!AP36&lt;&gt;"",Statistik!AP36,"")</f>
      </c>
      <c r="AE24" s="54">
        <f>IF(Statistik!AQ36&lt;&gt;"",Statistik!AQ36,"")</f>
      </c>
      <c r="AF24" s="54">
        <f>IF(Statistik!AR36&lt;&gt;"",Statistik!AR36,"")</f>
      </c>
      <c r="AG24" s="54">
        <f>IF(Statistik!AS36&lt;&gt;"",Statistik!AS36,"")</f>
      </c>
      <c r="AH24" s="54">
        <f>IF(Statistik!AT36&lt;&gt;"",Statistik!AT36,"")</f>
      </c>
      <c r="AI24" s="54">
        <f>IF(Statistik!AU36&lt;&gt;"",Statistik!AU36,"")</f>
      </c>
      <c r="AJ24" s="54">
        <f>IF(Statistik!AV36&lt;&gt;"",Statistik!AV36,"")</f>
      </c>
      <c r="AK24" s="54">
        <f>IF(Statistik!AW36&lt;&gt;"",Statistik!AW36,"")</f>
      </c>
      <c r="AL24" s="54">
        <f>IF(Statistik!AX36&lt;&gt;"",Statistik!AX36,"")</f>
      </c>
      <c r="AM24" s="54">
        <f>IF(Statistik!AY36&lt;&gt;"",Statistik!AY36,"")</f>
      </c>
      <c r="AN24" s="54">
        <f>IF(Statistik!AZ36&lt;&gt;"",Statistik!AZ36,"")</f>
      </c>
      <c r="AO24" s="54">
        <f>IF(Statistik!BA36&lt;&gt;"",Statistik!BA36,"")</f>
      </c>
      <c r="AP24" s="54">
        <f>IF(Statistik!BB36&lt;&gt;"",Statistik!BB36,"")</f>
      </c>
      <c r="AQ24" s="54">
        <f>IF(Statistik!BC36&lt;&gt;"",Statistik!BC36,"")</f>
      </c>
      <c r="AR24" s="54">
        <f>IF(Statistik!BD36&lt;&gt;"",Statistik!BD36,"")</f>
      </c>
      <c r="AS24" s="54">
        <f>IF(Statistik!BE36&lt;&gt;"",Statistik!BE36,"")</f>
      </c>
      <c r="AT24" s="54">
        <f>IF(Statistik!BF36&lt;&gt;"",Statistik!BF36,"")</f>
      </c>
      <c r="AU24" s="54">
        <f>IF(Statistik!BG36&lt;&gt;"",Statistik!BG36,"")</f>
      </c>
      <c r="AV24" s="54">
        <f>IF(Statistik!BH36&lt;&gt;"",Statistik!BH36,"")</f>
      </c>
      <c r="AW24" s="54">
        <f>IF(Statistik!BI36&lt;&gt;"",Statistik!BI36,"")</f>
      </c>
      <c r="AX24" s="54">
        <f>IF(Statistik!BJ36&lt;&gt;"",Statistik!BJ36,"")</f>
      </c>
      <c r="AY24" s="54">
        <f>IF(Statistik!BK36&lt;&gt;"",Statistik!BK36,"")</f>
      </c>
      <c r="AZ24" s="54">
        <f>Statistik!L36</f>
        <v>1</v>
      </c>
      <c r="BA24" s="54">
        <f t="shared" si="0"/>
        <v>450</v>
      </c>
      <c r="BB24" s="54" t="b">
        <f t="shared" si="1"/>
        <v>0</v>
      </c>
      <c r="BC24" s="54" t="b">
        <f t="shared" si="2"/>
        <v>0</v>
      </c>
      <c r="BD24" s="54" t="b">
        <f t="shared" si="3"/>
        <v>0</v>
      </c>
      <c r="BE24" s="54" t="b">
        <f t="shared" si="4"/>
        <v>0</v>
      </c>
      <c r="BF24" s="54" t="b">
        <f t="shared" si="5"/>
        <v>0</v>
      </c>
      <c r="BG24" s="54" t="b">
        <f t="shared" si="6"/>
        <v>0</v>
      </c>
      <c r="BH24" s="54" t="b">
        <f t="shared" si="7"/>
        <v>0</v>
      </c>
      <c r="BI24" s="54" t="b">
        <f t="shared" si="8"/>
        <v>0</v>
      </c>
      <c r="BJ24" s="54" t="b">
        <f t="shared" si="9"/>
        <v>0</v>
      </c>
      <c r="BK24" s="54" t="b">
        <f t="shared" si="10"/>
        <v>0</v>
      </c>
      <c r="BL24" s="54" t="b">
        <f t="shared" si="11"/>
        <v>0</v>
      </c>
      <c r="BM24" s="54" t="b">
        <f t="shared" si="12"/>
        <v>0</v>
      </c>
      <c r="BN24" s="54" t="b">
        <f t="shared" si="13"/>
        <v>0</v>
      </c>
      <c r="BO24" s="54" t="b">
        <f t="shared" si="14"/>
        <v>0</v>
      </c>
      <c r="BP24" s="54" t="b">
        <f t="shared" si="15"/>
        <v>0</v>
      </c>
      <c r="BQ24" s="54" t="b">
        <f t="shared" si="16"/>
        <v>0</v>
      </c>
      <c r="BR24" s="54" t="b">
        <f t="shared" si="17"/>
        <v>0</v>
      </c>
      <c r="BS24" s="54" t="b">
        <f t="shared" si="18"/>
        <v>0</v>
      </c>
      <c r="BT24" s="54" t="b">
        <f t="shared" si="19"/>
        <v>0</v>
      </c>
      <c r="BU24" s="54" t="b">
        <f t="shared" si="20"/>
        <v>0</v>
      </c>
      <c r="BV24" s="54" t="b">
        <f t="shared" si="21"/>
        <v>0</v>
      </c>
      <c r="BW24" s="54" t="b">
        <f t="shared" si="22"/>
        <v>0</v>
      </c>
      <c r="BX24" s="54" t="b">
        <f t="shared" si="23"/>
        <v>0</v>
      </c>
      <c r="BY24" s="54" t="b">
        <f t="shared" si="24"/>
        <v>0</v>
      </c>
      <c r="BZ24" s="54" t="b">
        <f t="shared" si="25"/>
        <v>0</v>
      </c>
      <c r="CA24" s="54" t="b">
        <f t="shared" si="26"/>
        <v>0</v>
      </c>
      <c r="CB24" s="54" t="b">
        <f t="shared" si="27"/>
        <v>0</v>
      </c>
      <c r="CC24" s="54" t="b">
        <f t="shared" si="28"/>
        <v>0</v>
      </c>
      <c r="CD24" s="54" t="b">
        <f t="shared" si="29"/>
        <v>0</v>
      </c>
      <c r="CE24" s="54" t="b">
        <f t="shared" si="30"/>
        <v>0</v>
      </c>
      <c r="CF24" s="54" t="b">
        <f t="shared" si="31"/>
        <v>0</v>
      </c>
      <c r="CG24" s="54" t="b">
        <f t="shared" si="32"/>
        <v>0</v>
      </c>
      <c r="CH24" s="54" t="b">
        <f t="shared" si="33"/>
        <v>0</v>
      </c>
      <c r="CI24" s="54" t="b">
        <f t="shared" si="34"/>
        <v>0</v>
      </c>
      <c r="CJ24" s="54" t="b">
        <f t="shared" si="35"/>
        <v>0</v>
      </c>
      <c r="CK24" s="54" t="b">
        <f t="shared" si="36"/>
        <v>0</v>
      </c>
      <c r="CL24" s="54" t="b">
        <f t="shared" si="37"/>
        <v>0</v>
      </c>
      <c r="CM24" s="54" t="b">
        <f t="shared" si="38"/>
        <v>0</v>
      </c>
      <c r="CN24" s="54" t="b">
        <f t="shared" si="39"/>
        <v>0</v>
      </c>
      <c r="CO24" s="54" t="e">
        <f t="shared" si="40"/>
        <v>#NUM!</v>
      </c>
      <c r="CP24" s="54" t="b">
        <f t="shared" si="41"/>
        <v>0</v>
      </c>
      <c r="CQ24" s="54" t="b">
        <f t="shared" si="42"/>
        <v>0</v>
      </c>
      <c r="CR24" s="54" t="b">
        <f t="shared" si="43"/>
        <v>0</v>
      </c>
      <c r="CS24" s="54" t="b">
        <f t="shared" si="44"/>
        <v>0</v>
      </c>
      <c r="CT24" s="54" t="b">
        <f t="shared" si="45"/>
        <v>0</v>
      </c>
      <c r="CU24" s="54" t="b">
        <f t="shared" si="46"/>
        <v>0</v>
      </c>
      <c r="CV24" s="54" t="b">
        <f t="shared" si="47"/>
        <v>0</v>
      </c>
      <c r="CW24" s="54" t="b">
        <f t="shared" si="48"/>
        <v>0</v>
      </c>
      <c r="CX24" s="54" t="b">
        <f t="shared" si="49"/>
        <v>0</v>
      </c>
      <c r="CY24" s="54"/>
      <c r="CZ24" s="54">
        <f t="shared" si="50"/>
        <v>450</v>
      </c>
      <c r="DA24" s="54">
        <f t="shared" si="51"/>
        <v>450</v>
      </c>
      <c r="DB24" s="54">
        <f t="shared" si="52"/>
        <v>450</v>
      </c>
      <c r="DC24" s="54">
        <f t="shared" si="53"/>
        <v>450</v>
      </c>
      <c r="DD24" s="54">
        <f t="shared" si="54"/>
        <v>450</v>
      </c>
      <c r="DE24" s="54">
        <f t="shared" si="55"/>
        <v>450</v>
      </c>
      <c r="DF24" s="54">
        <f t="shared" si="56"/>
        <v>450</v>
      </c>
    </row>
    <row r="25" spans="1:110" ht="12.75">
      <c r="A25" s="54" t="str">
        <f>IF(Statistik!B5&lt;&gt;"",Statistik!B5,"")</f>
        <v>A1</v>
      </c>
      <c r="B25" s="54">
        <f>IF(Statistik!N5&lt;&gt;"",Statistik!N5,"")</f>
        <v>0</v>
      </c>
      <c r="C25" s="54">
        <f>IF(Statistik!O5&lt;&gt;"",Statistik!O5,"")</f>
      </c>
      <c r="D25" s="54">
        <f>IF(Statistik!P5&lt;&gt;"",Statistik!P5,"")</f>
      </c>
      <c r="E25" s="54">
        <f>IF(Statistik!Q5&lt;&gt;"",Statistik!Q5,"")</f>
      </c>
      <c r="F25" s="54">
        <f>IF(Statistik!R5&lt;&gt;"",Statistik!R5,"")</f>
      </c>
      <c r="G25" s="54">
        <f>IF(Statistik!S5&lt;&gt;"",Statistik!S5,"")</f>
      </c>
      <c r="H25" s="54">
        <f>IF(Statistik!T5&lt;&gt;"",Statistik!T5,"")</f>
      </c>
      <c r="I25" s="54">
        <f>IF(Statistik!U5&lt;&gt;"",Statistik!U5,"")</f>
      </c>
      <c r="J25" s="54">
        <f>IF(Statistik!V5&lt;&gt;"",Statistik!V5,"")</f>
      </c>
      <c r="K25" s="54">
        <f>IF(Statistik!W5&lt;&gt;"",Statistik!W5,"")</f>
      </c>
      <c r="L25" s="54">
        <f>IF(Statistik!X5&lt;&gt;"",Statistik!X5,"")</f>
      </c>
      <c r="M25" s="54">
        <f>IF(Statistik!Y5&lt;&gt;"",Statistik!Y5,"")</f>
      </c>
      <c r="N25" s="54">
        <f>IF(Statistik!Z5&lt;&gt;"",Statistik!Z5,"")</f>
      </c>
      <c r="O25" s="54">
        <f>IF(Statistik!AA5&lt;&gt;"",Statistik!AA5,"")</f>
      </c>
      <c r="P25" s="54">
        <f>IF(Statistik!AB5&lt;&gt;"",Statistik!AB5,"")</f>
      </c>
      <c r="Q25" s="54">
        <f>IF(Statistik!AC5&lt;&gt;"",Statistik!AC5,"")</f>
      </c>
      <c r="R25" s="54">
        <f>IF(Statistik!AD5&lt;&gt;"",Statistik!AD5,"")</f>
      </c>
      <c r="S25" s="54">
        <f>IF(Statistik!AE5&lt;&gt;"",Statistik!AE5,"")</f>
      </c>
      <c r="T25" s="54">
        <f>IF(Statistik!AF5&lt;&gt;"",Statistik!AF5,"")</f>
      </c>
      <c r="U25" s="54">
        <f>IF(Statistik!AG5&lt;&gt;"",Statistik!AG5,"")</f>
      </c>
      <c r="V25" s="54">
        <f>IF(Statistik!AH5&lt;&gt;"",Statistik!AH5,"")</f>
      </c>
      <c r="W25" s="54">
        <f>IF(Statistik!AI5&lt;&gt;"",Statistik!AI5,"")</f>
      </c>
      <c r="X25" s="54">
        <f>IF(Statistik!AJ5&lt;&gt;"",Statistik!AJ5,"")</f>
      </c>
      <c r="Y25" s="54">
        <f>IF(Statistik!AK5&lt;&gt;"",Statistik!AK5,"")</f>
      </c>
      <c r="Z25" s="54">
        <f>IF(Statistik!AL5&lt;&gt;"",Statistik!AL5,"")</f>
      </c>
      <c r="AA25" s="54">
        <f>IF(Statistik!AM5&lt;&gt;"",Statistik!AM5,"")</f>
      </c>
      <c r="AB25" s="54">
        <f>IF(Statistik!AN5&lt;&gt;"",Statistik!AN5,"")</f>
      </c>
      <c r="AC25" s="54">
        <f>IF(Statistik!AO5&lt;&gt;"",Statistik!AO5,"")</f>
      </c>
      <c r="AD25" s="54">
        <f>IF(Statistik!AP5&lt;&gt;"",Statistik!AP5,"")</f>
      </c>
      <c r="AE25" s="54">
        <f>IF(Statistik!AQ5&lt;&gt;"",Statistik!AQ5,"")</f>
      </c>
      <c r="AF25" s="54">
        <f>IF(Statistik!AR5&lt;&gt;"",Statistik!AR5,"")</f>
      </c>
      <c r="AG25" s="54">
        <f>IF(Statistik!AS5&lt;&gt;"",Statistik!AS5,"")</f>
      </c>
      <c r="AH25" s="54">
        <f>IF(Statistik!AT5&lt;&gt;"",Statistik!AT5,"")</f>
      </c>
      <c r="AI25" s="54">
        <f>IF(Statistik!AU5&lt;&gt;"",Statistik!AU5,"")</f>
      </c>
      <c r="AJ25" s="54">
        <f>IF(Statistik!AV5&lt;&gt;"",Statistik!AV5,"")</f>
      </c>
      <c r="AK25" s="54">
        <f>IF(Statistik!AW5&lt;&gt;"",Statistik!AW5,"")</f>
      </c>
      <c r="AL25" s="54">
        <f>IF(Statistik!AX5&lt;&gt;"",Statistik!AX5,"")</f>
      </c>
      <c r="AM25" s="54">
        <f>IF(Statistik!AY5&lt;&gt;"",Statistik!AY5,"")</f>
      </c>
      <c r="AN25" s="54">
        <f>IF(Statistik!AZ5&lt;&gt;"",Statistik!AZ5,"")</f>
      </c>
      <c r="AO25" s="54">
        <f>IF(Statistik!BA5&lt;&gt;"",Statistik!BA5,"")</f>
      </c>
      <c r="AP25" s="54">
        <f>IF(Statistik!BB5&lt;&gt;"",Statistik!BB5,"")</f>
      </c>
      <c r="AQ25" s="54">
        <f>IF(Statistik!BC5&lt;&gt;"",Statistik!BC5,"")</f>
      </c>
      <c r="AR25" s="54">
        <f>IF(Statistik!BD5&lt;&gt;"",Statistik!BD5,"")</f>
      </c>
      <c r="AS25" s="54">
        <f>IF(Statistik!BE5&lt;&gt;"",Statistik!BE5,"")</f>
      </c>
      <c r="AT25" s="54">
        <f>IF(Statistik!BF5&lt;&gt;"",Statistik!BF5,"")</f>
      </c>
      <c r="AU25" s="54">
        <f>IF(Statistik!BG5&lt;&gt;"",Statistik!BG5,"")</f>
      </c>
      <c r="AV25" s="54">
        <f>IF(Statistik!BH5&lt;&gt;"",Statistik!BH5,"")</f>
      </c>
      <c r="AW25" s="54">
        <f>IF(Statistik!BI5&lt;&gt;"",Statistik!BI5,"")</f>
      </c>
      <c r="AX25" s="54">
        <f>IF(Statistik!BJ5&lt;&gt;"",Statistik!BJ5,"")</f>
      </c>
      <c r="AY25" s="54">
        <f>IF(Statistik!BK5&lt;&gt;"",Statistik!BK5,"")</f>
      </c>
      <c r="AZ25" s="54">
        <f>Statistik!L5</f>
        <v>1</v>
      </c>
      <c r="BA25" s="54">
        <f t="shared" si="0"/>
        <v>0</v>
      </c>
      <c r="BB25" s="54" t="b">
        <f t="shared" si="1"/>
        <v>0</v>
      </c>
      <c r="BC25" s="54" t="b">
        <f t="shared" si="2"/>
        <v>0</v>
      </c>
      <c r="BD25" s="54" t="b">
        <f t="shared" si="3"/>
        <v>0</v>
      </c>
      <c r="BE25" s="54" t="b">
        <f t="shared" si="4"/>
        <v>0</v>
      </c>
      <c r="BF25" s="54" t="b">
        <f t="shared" si="5"/>
        <v>0</v>
      </c>
      <c r="BG25" s="54" t="b">
        <f t="shared" si="6"/>
        <v>0</v>
      </c>
      <c r="BH25" s="54" t="b">
        <f t="shared" si="7"/>
        <v>0</v>
      </c>
      <c r="BI25" s="54" t="b">
        <f t="shared" si="8"/>
        <v>0</v>
      </c>
      <c r="BJ25" s="54" t="b">
        <f t="shared" si="9"/>
        <v>0</v>
      </c>
      <c r="BK25" s="54" t="b">
        <f t="shared" si="10"/>
        <v>0</v>
      </c>
      <c r="BL25" s="54" t="b">
        <f t="shared" si="11"/>
        <v>0</v>
      </c>
      <c r="BM25" s="54" t="b">
        <f t="shared" si="12"/>
        <v>0</v>
      </c>
      <c r="BN25" s="54" t="b">
        <f t="shared" si="13"/>
        <v>0</v>
      </c>
      <c r="BO25" s="54" t="b">
        <f t="shared" si="14"/>
        <v>0</v>
      </c>
      <c r="BP25" s="54" t="b">
        <f t="shared" si="15"/>
        <v>0</v>
      </c>
      <c r="BQ25" s="54" t="b">
        <f t="shared" si="16"/>
        <v>0</v>
      </c>
      <c r="BR25" s="54" t="b">
        <f t="shared" si="17"/>
        <v>0</v>
      </c>
      <c r="BS25" s="54" t="b">
        <f t="shared" si="18"/>
        <v>0</v>
      </c>
      <c r="BT25" s="54" t="b">
        <f t="shared" si="19"/>
        <v>0</v>
      </c>
      <c r="BU25" s="54" t="b">
        <f t="shared" si="20"/>
        <v>0</v>
      </c>
      <c r="BV25" s="54" t="b">
        <f t="shared" si="21"/>
        <v>0</v>
      </c>
      <c r="BW25" s="54" t="b">
        <f t="shared" si="22"/>
        <v>0</v>
      </c>
      <c r="BX25" s="54" t="b">
        <f t="shared" si="23"/>
        <v>0</v>
      </c>
      <c r="BY25" s="54" t="b">
        <f t="shared" si="24"/>
        <v>0</v>
      </c>
      <c r="BZ25" s="54" t="b">
        <f t="shared" si="25"/>
        <v>0</v>
      </c>
      <c r="CA25" s="54" t="b">
        <f t="shared" si="26"/>
        <v>0</v>
      </c>
      <c r="CB25" s="54" t="b">
        <f t="shared" si="27"/>
        <v>0</v>
      </c>
      <c r="CC25" s="54" t="b">
        <f t="shared" si="28"/>
        <v>0</v>
      </c>
      <c r="CD25" s="54" t="b">
        <f t="shared" si="29"/>
        <v>0</v>
      </c>
      <c r="CE25" s="54" t="b">
        <f t="shared" si="30"/>
        <v>0</v>
      </c>
      <c r="CF25" s="54" t="b">
        <f t="shared" si="31"/>
        <v>0</v>
      </c>
      <c r="CG25" s="54" t="b">
        <f t="shared" si="32"/>
        <v>0</v>
      </c>
      <c r="CH25" s="54" t="b">
        <f t="shared" si="33"/>
        <v>0</v>
      </c>
      <c r="CI25" s="54" t="b">
        <f t="shared" si="34"/>
        <v>0</v>
      </c>
      <c r="CJ25" s="54" t="b">
        <f t="shared" si="35"/>
        <v>0</v>
      </c>
      <c r="CK25" s="54" t="b">
        <f t="shared" si="36"/>
        <v>0</v>
      </c>
      <c r="CL25" s="54" t="b">
        <f t="shared" si="37"/>
        <v>0</v>
      </c>
      <c r="CM25" s="54" t="b">
        <f t="shared" si="38"/>
        <v>0</v>
      </c>
      <c r="CN25" s="54" t="b">
        <f t="shared" si="39"/>
        <v>0</v>
      </c>
      <c r="CO25" s="54" t="e">
        <f t="shared" si="40"/>
        <v>#NUM!</v>
      </c>
      <c r="CP25" s="54" t="b">
        <f t="shared" si="41"/>
        <v>0</v>
      </c>
      <c r="CQ25" s="54" t="b">
        <f t="shared" si="42"/>
        <v>0</v>
      </c>
      <c r="CR25" s="54" t="b">
        <f t="shared" si="43"/>
        <v>0</v>
      </c>
      <c r="CS25" s="54" t="b">
        <f t="shared" si="44"/>
        <v>0</v>
      </c>
      <c r="CT25" s="54" t="b">
        <f t="shared" si="45"/>
        <v>0</v>
      </c>
      <c r="CU25" s="54" t="b">
        <f t="shared" si="46"/>
        <v>0</v>
      </c>
      <c r="CV25" s="54" t="b">
        <f t="shared" si="47"/>
        <v>0</v>
      </c>
      <c r="CW25" s="54" t="b">
        <f t="shared" si="48"/>
        <v>0</v>
      </c>
      <c r="CX25" s="54" t="b">
        <f t="shared" si="49"/>
        <v>0</v>
      </c>
      <c r="CY25" s="54"/>
      <c r="CZ25" s="54">
        <f t="shared" si="50"/>
        <v>0</v>
      </c>
      <c r="DA25" s="54">
        <f t="shared" si="51"/>
        <v>0</v>
      </c>
      <c r="DB25" s="54">
        <f t="shared" si="52"/>
        <v>0</v>
      </c>
      <c r="DC25" s="54">
        <f t="shared" si="53"/>
        <v>0</v>
      </c>
      <c r="DD25" s="54">
        <f t="shared" si="54"/>
        <v>0</v>
      </c>
      <c r="DE25" s="54">
        <f t="shared" si="55"/>
        <v>0</v>
      </c>
      <c r="DF25" s="54">
        <f t="shared" si="56"/>
        <v>0</v>
      </c>
    </row>
    <row r="26" spans="1:110" ht="12.75">
      <c r="A26" s="54" t="str">
        <f>IF(Statistik!B6&lt;&gt;"",Statistik!B6,"")</f>
        <v>A10</v>
      </c>
      <c r="B26" s="54">
        <f>IF(Statistik!N6&lt;&gt;"",Statistik!N6,"")</f>
        <v>0</v>
      </c>
      <c r="C26" s="54">
        <f>IF(Statistik!O6&lt;&gt;"",Statistik!O6,"")</f>
      </c>
      <c r="D26" s="54">
        <f>IF(Statistik!P6&lt;&gt;"",Statistik!P6,"")</f>
      </c>
      <c r="E26" s="54">
        <f>IF(Statistik!Q6&lt;&gt;"",Statistik!Q6,"")</f>
      </c>
      <c r="F26" s="54">
        <f>IF(Statistik!R6&lt;&gt;"",Statistik!R6,"")</f>
      </c>
      <c r="G26" s="54">
        <f>IF(Statistik!S6&lt;&gt;"",Statistik!S6,"")</f>
      </c>
      <c r="H26" s="54">
        <f>IF(Statistik!T6&lt;&gt;"",Statistik!T6,"")</f>
      </c>
      <c r="I26" s="54">
        <f>IF(Statistik!U6&lt;&gt;"",Statistik!U6,"")</f>
      </c>
      <c r="J26" s="54">
        <f>IF(Statistik!V6&lt;&gt;"",Statistik!V6,"")</f>
      </c>
      <c r="K26" s="54">
        <f>IF(Statistik!W6&lt;&gt;"",Statistik!W6,"")</f>
      </c>
      <c r="L26" s="54">
        <f>IF(Statistik!X6&lt;&gt;"",Statistik!X6,"")</f>
      </c>
      <c r="M26" s="54">
        <f>IF(Statistik!Y6&lt;&gt;"",Statistik!Y6,"")</f>
      </c>
      <c r="N26" s="54">
        <f>IF(Statistik!Z6&lt;&gt;"",Statistik!Z6,"")</f>
      </c>
      <c r="O26" s="54">
        <f>IF(Statistik!AA6&lt;&gt;"",Statistik!AA6,"")</f>
      </c>
      <c r="P26" s="54">
        <f>IF(Statistik!AB6&lt;&gt;"",Statistik!AB6,"")</f>
      </c>
      <c r="Q26" s="54">
        <f>IF(Statistik!AC6&lt;&gt;"",Statistik!AC6,"")</f>
      </c>
      <c r="R26" s="54">
        <f>IF(Statistik!AD6&lt;&gt;"",Statistik!AD6,"")</f>
      </c>
      <c r="S26" s="54">
        <f>IF(Statistik!AE6&lt;&gt;"",Statistik!AE6,"")</f>
      </c>
      <c r="T26" s="54">
        <f>IF(Statistik!AF6&lt;&gt;"",Statistik!AF6,"")</f>
      </c>
      <c r="U26" s="54">
        <f>IF(Statistik!AG6&lt;&gt;"",Statistik!AG6,"")</f>
      </c>
      <c r="V26" s="54">
        <f>IF(Statistik!AH6&lt;&gt;"",Statistik!AH6,"")</f>
      </c>
      <c r="W26" s="54">
        <f>IF(Statistik!AI6&lt;&gt;"",Statistik!AI6,"")</f>
      </c>
      <c r="X26" s="54">
        <f>IF(Statistik!AJ6&lt;&gt;"",Statistik!AJ6,"")</f>
      </c>
      <c r="Y26" s="54">
        <f>IF(Statistik!AK6&lt;&gt;"",Statistik!AK6,"")</f>
      </c>
      <c r="Z26" s="54">
        <f>IF(Statistik!AL6&lt;&gt;"",Statistik!AL6,"")</f>
      </c>
      <c r="AA26" s="54">
        <f>IF(Statistik!AM6&lt;&gt;"",Statistik!AM6,"")</f>
      </c>
      <c r="AB26" s="54">
        <f>IF(Statistik!AN6&lt;&gt;"",Statistik!AN6,"")</f>
      </c>
      <c r="AC26" s="54">
        <f>IF(Statistik!AO6&lt;&gt;"",Statistik!AO6,"")</f>
      </c>
      <c r="AD26" s="54">
        <f>IF(Statistik!AP6&lt;&gt;"",Statistik!AP6,"")</f>
      </c>
      <c r="AE26" s="54">
        <f>IF(Statistik!AQ6&lt;&gt;"",Statistik!AQ6,"")</f>
      </c>
      <c r="AF26" s="54">
        <f>IF(Statistik!AR6&lt;&gt;"",Statistik!AR6,"")</f>
      </c>
      <c r="AG26" s="54">
        <f>IF(Statistik!AS6&lt;&gt;"",Statistik!AS6,"")</f>
      </c>
      <c r="AH26" s="54">
        <f>IF(Statistik!AT6&lt;&gt;"",Statistik!AT6,"")</f>
      </c>
      <c r="AI26" s="54">
        <f>IF(Statistik!AU6&lt;&gt;"",Statistik!AU6,"")</f>
      </c>
      <c r="AJ26" s="54">
        <f>IF(Statistik!AV6&lt;&gt;"",Statistik!AV6,"")</f>
      </c>
      <c r="AK26" s="54">
        <f>IF(Statistik!AW6&lt;&gt;"",Statistik!AW6,"")</f>
      </c>
      <c r="AL26" s="54">
        <f>IF(Statistik!AX6&lt;&gt;"",Statistik!AX6,"")</f>
      </c>
      <c r="AM26" s="54">
        <f>IF(Statistik!AY6&lt;&gt;"",Statistik!AY6,"")</f>
      </c>
      <c r="AN26" s="54">
        <f>IF(Statistik!AZ6&lt;&gt;"",Statistik!AZ6,"")</f>
      </c>
      <c r="AO26" s="54">
        <f>IF(Statistik!BA6&lt;&gt;"",Statistik!BA6,"")</f>
      </c>
      <c r="AP26" s="54">
        <f>IF(Statistik!BB6&lt;&gt;"",Statistik!BB6,"")</f>
      </c>
      <c r="AQ26" s="54">
        <f>IF(Statistik!BC6&lt;&gt;"",Statistik!BC6,"")</f>
      </c>
      <c r="AR26" s="54">
        <f>IF(Statistik!BD6&lt;&gt;"",Statistik!BD6,"")</f>
      </c>
      <c r="AS26" s="54">
        <f>IF(Statistik!BE6&lt;&gt;"",Statistik!BE6,"")</f>
      </c>
      <c r="AT26" s="54">
        <f>IF(Statistik!BF6&lt;&gt;"",Statistik!BF6,"")</f>
      </c>
      <c r="AU26" s="54">
        <f>IF(Statistik!BG6&lt;&gt;"",Statistik!BG6,"")</f>
      </c>
      <c r="AV26" s="54">
        <f>IF(Statistik!BH6&lt;&gt;"",Statistik!BH6,"")</f>
      </c>
      <c r="AW26" s="54">
        <f>IF(Statistik!BI6&lt;&gt;"",Statistik!BI6,"")</f>
      </c>
      <c r="AX26" s="54">
        <f>IF(Statistik!BJ6&lt;&gt;"",Statistik!BJ6,"")</f>
      </c>
      <c r="AY26" s="54">
        <f>IF(Statistik!BK6&lt;&gt;"",Statistik!BK6,"")</f>
      </c>
      <c r="AZ26" s="54">
        <f>Statistik!L6</f>
        <v>1</v>
      </c>
      <c r="BA26" s="54">
        <f t="shared" si="0"/>
        <v>0</v>
      </c>
      <c r="BB26" s="54" t="b">
        <f t="shared" si="1"/>
        <v>0</v>
      </c>
      <c r="BC26" s="54" t="b">
        <f t="shared" si="2"/>
        <v>0</v>
      </c>
      <c r="BD26" s="54" t="b">
        <f t="shared" si="3"/>
        <v>0</v>
      </c>
      <c r="BE26" s="54" t="b">
        <f t="shared" si="4"/>
        <v>0</v>
      </c>
      <c r="BF26" s="54" t="b">
        <f t="shared" si="5"/>
        <v>0</v>
      </c>
      <c r="BG26" s="54" t="b">
        <f t="shared" si="6"/>
        <v>0</v>
      </c>
      <c r="BH26" s="54" t="b">
        <f t="shared" si="7"/>
        <v>0</v>
      </c>
      <c r="BI26" s="54" t="b">
        <f t="shared" si="8"/>
        <v>0</v>
      </c>
      <c r="BJ26" s="54" t="b">
        <f t="shared" si="9"/>
        <v>0</v>
      </c>
      <c r="BK26" s="54" t="b">
        <f t="shared" si="10"/>
        <v>0</v>
      </c>
      <c r="BL26" s="54" t="b">
        <f t="shared" si="11"/>
        <v>0</v>
      </c>
      <c r="BM26" s="54" t="b">
        <f t="shared" si="12"/>
        <v>0</v>
      </c>
      <c r="BN26" s="54" t="b">
        <f t="shared" si="13"/>
        <v>0</v>
      </c>
      <c r="BO26" s="54" t="b">
        <f t="shared" si="14"/>
        <v>0</v>
      </c>
      <c r="BP26" s="54" t="b">
        <f t="shared" si="15"/>
        <v>0</v>
      </c>
      <c r="BQ26" s="54" t="b">
        <f t="shared" si="16"/>
        <v>0</v>
      </c>
      <c r="BR26" s="54" t="b">
        <f t="shared" si="17"/>
        <v>0</v>
      </c>
      <c r="BS26" s="54" t="b">
        <f t="shared" si="18"/>
        <v>0</v>
      </c>
      <c r="BT26" s="54" t="b">
        <f t="shared" si="19"/>
        <v>0</v>
      </c>
      <c r="BU26" s="54" t="b">
        <f t="shared" si="20"/>
        <v>0</v>
      </c>
      <c r="BV26" s="54" t="b">
        <f t="shared" si="21"/>
        <v>0</v>
      </c>
      <c r="BW26" s="54" t="b">
        <f t="shared" si="22"/>
        <v>0</v>
      </c>
      <c r="BX26" s="54" t="b">
        <f t="shared" si="23"/>
        <v>0</v>
      </c>
      <c r="BY26" s="54" t="b">
        <f t="shared" si="24"/>
        <v>0</v>
      </c>
      <c r="BZ26" s="54" t="b">
        <f t="shared" si="25"/>
        <v>0</v>
      </c>
      <c r="CA26" s="54" t="b">
        <f t="shared" si="26"/>
        <v>0</v>
      </c>
      <c r="CB26" s="54" t="b">
        <f t="shared" si="27"/>
        <v>0</v>
      </c>
      <c r="CC26" s="54" t="b">
        <f t="shared" si="28"/>
        <v>0</v>
      </c>
      <c r="CD26" s="54" t="b">
        <f t="shared" si="29"/>
        <v>0</v>
      </c>
      <c r="CE26" s="54" t="b">
        <f t="shared" si="30"/>
        <v>0</v>
      </c>
      <c r="CF26" s="54" t="b">
        <f t="shared" si="31"/>
        <v>0</v>
      </c>
      <c r="CG26" s="54" t="b">
        <f t="shared" si="32"/>
        <v>0</v>
      </c>
      <c r="CH26" s="54" t="b">
        <f t="shared" si="33"/>
        <v>0</v>
      </c>
      <c r="CI26" s="54" t="b">
        <f t="shared" si="34"/>
        <v>0</v>
      </c>
      <c r="CJ26" s="54" t="b">
        <f t="shared" si="35"/>
        <v>0</v>
      </c>
      <c r="CK26" s="54" t="b">
        <f t="shared" si="36"/>
        <v>0</v>
      </c>
      <c r="CL26" s="54" t="b">
        <f t="shared" si="37"/>
        <v>0</v>
      </c>
      <c r="CM26" s="54" t="b">
        <f t="shared" si="38"/>
        <v>0</v>
      </c>
      <c r="CN26" s="54" t="b">
        <f t="shared" si="39"/>
        <v>0</v>
      </c>
      <c r="CO26" s="54" t="e">
        <f t="shared" si="40"/>
        <v>#NUM!</v>
      </c>
      <c r="CP26" s="54" t="b">
        <f t="shared" si="41"/>
        <v>0</v>
      </c>
      <c r="CQ26" s="54" t="b">
        <f t="shared" si="42"/>
        <v>0</v>
      </c>
      <c r="CR26" s="54" t="b">
        <f t="shared" si="43"/>
        <v>0</v>
      </c>
      <c r="CS26" s="54" t="b">
        <f t="shared" si="44"/>
        <v>0</v>
      </c>
      <c r="CT26" s="54" t="b">
        <f t="shared" si="45"/>
        <v>0</v>
      </c>
      <c r="CU26" s="54" t="b">
        <f t="shared" si="46"/>
        <v>0</v>
      </c>
      <c r="CV26" s="54" t="b">
        <f t="shared" si="47"/>
        <v>0</v>
      </c>
      <c r="CW26" s="54" t="b">
        <f t="shared" si="48"/>
        <v>0</v>
      </c>
      <c r="CX26" s="54" t="b">
        <f t="shared" si="49"/>
        <v>0</v>
      </c>
      <c r="CY26" s="54"/>
      <c r="CZ26" s="54">
        <f t="shared" si="50"/>
        <v>0</v>
      </c>
      <c r="DA26" s="54">
        <f t="shared" si="51"/>
        <v>0</v>
      </c>
      <c r="DB26" s="54">
        <f t="shared" si="52"/>
        <v>0</v>
      </c>
      <c r="DC26" s="54">
        <f t="shared" si="53"/>
        <v>0</v>
      </c>
      <c r="DD26" s="54">
        <f t="shared" si="54"/>
        <v>0</v>
      </c>
      <c r="DE26" s="54">
        <f t="shared" si="55"/>
        <v>0</v>
      </c>
      <c r="DF26" s="54">
        <f t="shared" si="56"/>
        <v>0</v>
      </c>
    </row>
    <row r="27" spans="1:110" ht="12.75">
      <c r="A27" s="54" t="str">
        <f>IF(Statistik!B7&lt;&gt;"",Statistik!B7,"")</f>
        <v>A11</v>
      </c>
      <c r="B27" s="54">
        <f>IF(Statistik!N7&lt;&gt;"",Statistik!N7,"")</f>
        <v>0</v>
      </c>
      <c r="C27" s="54">
        <f>IF(Statistik!O7&lt;&gt;"",Statistik!O7,"")</f>
      </c>
      <c r="D27" s="54">
        <f>IF(Statistik!P7&lt;&gt;"",Statistik!P7,"")</f>
      </c>
      <c r="E27" s="54">
        <f>IF(Statistik!Q7&lt;&gt;"",Statistik!Q7,"")</f>
      </c>
      <c r="F27" s="54">
        <f>IF(Statistik!R7&lt;&gt;"",Statistik!R7,"")</f>
      </c>
      <c r="G27" s="54">
        <f>IF(Statistik!S7&lt;&gt;"",Statistik!S7,"")</f>
      </c>
      <c r="H27" s="54">
        <f>IF(Statistik!T7&lt;&gt;"",Statistik!T7,"")</f>
      </c>
      <c r="I27" s="54">
        <f>IF(Statistik!U7&lt;&gt;"",Statistik!U7,"")</f>
      </c>
      <c r="J27" s="54">
        <f>IF(Statistik!V7&lt;&gt;"",Statistik!V7,"")</f>
      </c>
      <c r="K27" s="54">
        <f>IF(Statistik!W7&lt;&gt;"",Statistik!W7,"")</f>
      </c>
      <c r="L27" s="54">
        <f>IF(Statistik!X7&lt;&gt;"",Statistik!X7,"")</f>
      </c>
      <c r="M27" s="54">
        <f>IF(Statistik!Y7&lt;&gt;"",Statistik!Y7,"")</f>
      </c>
      <c r="N27" s="54">
        <f>IF(Statistik!Z7&lt;&gt;"",Statistik!Z7,"")</f>
      </c>
      <c r="O27" s="54">
        <f>IF(Statistik!AA7&lt;&gt;"",Statistik!AA7,"")</f>
      </c>
      <c r="P27" s="54">
        <f>IF(Statistik!AB7&lt;&gt;"",Statistik!AB7,"")</f>
      </c>
      <c r="Q27" s="54">
        <f>IF(Statistik!AC7&lt;&gt;"",Statistik!AC7,"")</f>
      </c>
      <c r="R27" s="54">
        <f>IF(Statistik!AD7&lt;&gt;"",Statistik!AD7,"")</f>
      </c>
      <c r="S27" s="54">
        <f>IF(Statistik!AE7&lt;&gt;"",Statistik!AE7,"")</f>
      </c>
      <c r="T27" s="54">
        <f>IF(Statistik!AF7&lt;&gt;"",Statistik!AF7,"")</f>
      </c>
      <c r="U27" s="54">
        <f>IF(Statistik!AG7&lt;&gt;"",Statistik!AG7,"")</f>
      </c>
      <c r="V27" s="54">
        <f>IF(Statistik!AH7&lt;&gt;"",Statistik!AH7,"")</f>
      </c>
      <c r="W27" s="54">
        <f>IF(Statistik!AI7&lt;&gt;"",Statistik!AI7,"")</f>
      </c>
      <c r="X27" s="54">
        <f>IF(Statistik!AJ7&lt;&gt;"",Statistik!AJ7,"")</f>
      </c>
      <c r="Y27" s="54">
        <f>IF(Statistik!AK7&lt;&gt;"",Statistik!AK7,"")</f>
      </c>
      <c r="Z27" s="54">
        <f>IF(Statistik!AL7&lt;&gt;"",Statistik!AL7,"")</f>
      </c>
      <c r="AA27" s="54">
        <f>IF(Statistik!AM7&lt;&gt;"",Statistik!AM7,"")</f>
      </c>
      <c r="AB27" s="54">
        <f>IF(Statistik!AN7&lt;&gt;"",Statistik!AN7,"")</f>
      </c>
      <c r="AC27" s="54">
        <f>IF(Statistik!AO7&lt;&gt;"",Statistik!AO7,"")</f>
      </c>
      <c r="AD27" s="54">
        <f>IF(Statistik!AP7&lt;&gt;"",Statistik!AP7,"")</f>
      </c>
      <c r="AE27" s="54">
        <f>IF(Statistik!AQ7&lt;&gt;"",Statistik!AQ7,"")</f>
      </c>
      <c r="AF27" s="54">
        <f>IF(Statistik!AR7&lt;&gt;"",Statistik!AR7,"")</f>
      </c>
      <c r="AG27" s="54">
        <f>IF(Statistik!AS7&lt;&gt;"",Statistik!AS7,"")</f>
      </c>
      <c r="AH27" s="54">
        <f>IF(Statistik!AT7&lt;&gt;"",Statistik!AT7,"")</f>
      </c>
      <c r="AI27" s="54">
        <f>IF(Statistik!AU7&lt;&gt;"",Statistik!AU7,"")</f>
      </c>
      <c r="AJ27" s="54">
        <f>IF(Statistik!AV7&lt;&gt;"",Statistik!AV7,"")</f>
      </c>
      <c r="AK27" s="54">
        <f>IF(Statistik!AW7&lt;&gt;"",Statistik!AW7,"")</f>
      </c>
      <c r="AL27" s="54">
        <f>IF(Statistik!AX7&lt;&gt;"",Statistik!AX7,"")</f>
      </c>
      <c r="AM27" s="54">
        <f>IF(Statistik!AY7&lt;&gt;"",Statistik!AY7,"")</f>
      </c>
      <c r="AN27" s="54">
        <f>IF(Statistik!AZ7&lt;&gt;"",Statistik!AZ7,"")</f>
      </c>
      <c r="AO27" s="54">
        <f>IF(Statistik!BA7&lt;&gt;"",Statistik!BA7,"")</f>
      </c>
      <c r="AP27" s="54">
        <f>IF(Statistik!BB7&lt;&gt;"",Statistik!BB7,"")</f>
      </c>
      <c r="AQ27" s="54">
        <f>IF(Statistik!BC7&lt;&gt;"",Statistik!BC7,"")</f>
      </c>
      <c r="AR27" s="54">
        <f>IF(Statistik!BD7&lt;&gt;"",Statistik!BD7,"")</f>
      </c>
      <c r="AS27" s="54">
        <f>IF(Statistik!BE7&lt;&gt;"",Statistik!BE7,"")</f>
      </c>
      <c r="AT27" s="54">
        <f>IF(Statistik!BF7&lt;&gt;"",Statistik!BF7,"")</f>
      </c>
      <c r="AU27" s="54">
        <f>IF(Statistik!BG7&lt;&gt;"",Statistik!BG7,"")</f>
      </c>
      <c r="AV27" s="54">
        <f>IF(Statistik!BH7&lt;&gt;"",Statistik!BH7,"")</f>
      </c>
      <c r="AW27" s="54">
        <f>IF(Statistik!BI7&lt;&gt;"",Statistik!BI7,"")</f>
      </c>
      <c r="AX27" s="54">
        <f>IF(Statistik!BJ7&lt;&gt;"",Statistik!BJ7,"")</f>
      </c>
      <c r="AY27" s="54">
        <f>IF(Statistik!BK7&lt;&gt;"",Statistik!BK7,"")</f>
      </c>
      <c r="AZ27" s="54">
        <f>Statistik!L7</f>
        <v>1</v>
      </c>
      <c r="BA27" s="54">
        <f t="shared" si="0"/>
        <v>0</v>
      </c>
      <c r="BB27" s="54" t="b">
        <f t="shared" si="1"/>
        <v>0</v>
      </c>
      <c r="BC27" s="54" t="b">
        <f t="shared" si="2"/>
        <v>0</v>
      </c>
      <c r="BD27" s="54" t="b">
        <f t="shared" si="3"/>
        <v>0</v>
      </c>
      <c r="BE27" s="54" t="b">
        <f t="shared" si="4"/>
        <v>0</v>
      </c>
      <c r="BF27" s="54" t="b">
        <f t="shared" si="5"/>
        <v>0</v>
      </c>
      <c r="BG27" s="54" t="b">
        <f t="shared" si="6"/>
        <v>0</v>
      </c>
      <c r="BH27" s="54" t="b">
        <f t="shared" si="7"/>
        <v>0</v>
      </c>
      <c r="BI27" s="54" t="b">
        <f t="shared" si="8"/>
        <v>0</v>
      </c>
      <c r="BJ27" s="54" t="b">
        <f t="shared" si="9"/>
        <v>0</v>
      </c>
      <c r="BK27" s="54" t="b">
        <f t="shared" si="10"/>
        <v>0</v>
      </c>
      <c r="BL27" s="54" t="b">
        <f t="shared" si="11"/>
        <v>0</v>
      </c>
      <c r="BM27" s="54" t="b">
        <f t="shared" si="12"/>
        <v>0</v>
      </c>
      <c r="BN27" s="54" t="b">
        <f t="shared" si="13"/>
        <v>0</v>
      </c>
      <c r="BO27" s="54" t="b">
        <f t="shared" si="14"/>
        <v>0</v>
      </c>
      <c r="BP27" s="54" t="b">
        <f t="shared" si="15"/>
        <v>0</v>
      </c>
      <c r="BQ27" s="54" t="b">
        <f t="shared" si="16"/>
        <v>0</v>
      </c>
      <c r="BR27" s="54" t="b">
        <f t="shared" si="17"/>
        <v>0</v>
      </c>
      <c r="BS27" s="54" t="b">
        <f t="shared" si="18"/>
        <v>0</v>
      </c>
      <c r="BT27" s="54" t="b">
        <f t="shared" si="19"/>
        <v>0</v>
      </c>
      <c r="BU27" s="54" t="b">
        <f t="shared" si="20"/>
        <v>0</v>
      </c>
      <c r="BV27" s="54" t="b">
        <f t="shared" si="21"/>
        <v>0</v>
      </c>
      <c r="BW27" s="54" t="b">
        <f t="shared" si="22"/>
        <v>0</v>
      </c>
      <c r="BX27" s="54" t="b">
        <f t="shared" si="23"/>
        <v>0</v>
      </c>
      <c r="BY27" s="54" t="b">
        <f t="shared" si="24"/>
        <v>0</v>
      </c>
      <c r="BZ27" s="54" t="b">
        <f t="shared" si="25"/>
        <v>0</v>
      </c>
      <c r="CA27" s="54" t="b">
        <f t="shared" si="26"/>
        <v>0</v>
      </c>
      <c r="CB27" s="54" t="b">
        <f t="shared" si="27"/>
        <v>0</v>
      </c>
      <c r="CC27" s="54" t="b">
        <f t="shared" si="28"/>
        <v>0</v>
      </c>
      <c r="CD27" s="54" t="b">
        <f t="shared" si="29"/>
        <v>0</v>
      </c>
      <c r="CE27" s="54" t="b">
        <f t="shared" si="30"/>
        <v>0</v>
      </c>
      <c r="CF27" s="54" t="b">
        <f t="shared" si="31"/>
        <v>0</v>
      </c>
      <c r="CG27" s="54" t="b">
        <f t="shared" si="32"/>
        <v>0</v>
      </c>
      <c r="CH27" s="54" t="b">
        <f t="shared" si="33"/>
        <v>0</v>
      </c>
      <c r="CI27" s="54" t="b">
        <f t="shared" si="34"/>
        <v>0</v>
      </c>
      <c r="CJ27" s="54" t="b">
        <f t="shared" si="35"/>
        <v>0</v>
      </c>
      <c r="CK27" s="54" t="b">
        <f t="shared" si="36"/>
        <v>0</v>
      </c>
      <c r="CL27" s="54" t="b">
        <f t="shared" si="37"/>
        <v>0</v>
      </c>
      <c r="CM27" s="54" t="b">
        <f t="shared" si="38"/>
        <v>0</v>
      </c>
      <c r="CN27" s="54" t="b">
        <f t="shared" si="39"/>
        <v>0</v>
      </c>
      <c r="CO27" s="54" t="e">
        <f t="shared" si="40"/>
        <v>#NUM!</v>
      </c>
      <c r="CP27" s="54" t="b">
        <f t="shared" si="41"/>
        <v>0</v>
      </c>
      <c r="CQ27" s="54" t="b">
        <f t="shared" si="42"/>
        <v>0</v>
      </c>
      <c r="CR27" s="54" t="b">
        <f t="shared" si="43"/>
        <v>0</v>
      </c>
      <c r="CS27" s="54" t="b">
        <f t="shared" si="44"/>
        <v>0</v>
      </c>
      <c r="CT27" s="54" t="b">
        <f t="shared" si="45"/>
        <v>0</v>
      </c>
      <c r="CU27" s="54" t="b">
        <f t="shared" si="46"/>
        <v>0</v>
      </c>
      <c r="CV27" s="54" t="b">
        <f t="shared" si="47"/>
        <v>0</v>
      </c>
      <c r="CW27" s="54" t="b">
        <f t="shared" si="48"/>
        <v>0</v>
      </c>
      <c r="CX27" s="54" t="b">
        <f t="shared" si="49"/>
        <v>0</v>
      </c>
      <c r="CY27" s="54"/>
      <c r="CZ27" s="54">
        <f t="shared" si="50"/>
        <v>0</v>
      </c>
      <c r="DA27" s="54">
        <f t="shared" si="51"/>
        <v>0</v>
      </c>
      <c r="DB27" s="54">
        <f t="shared" si="52"/>
        <v>0</v>
      </c>
      <c r="DC27" s="54">
        <f t="shared" si="53"/>
        <v>0</v>
      </c>
      <c r="DD27" s="54">
        <f t="shared" si="54"/>
        <v>0</v>
      </c>
      <c r="DE27" s="54">
        <f t="shared" si="55"/>
        <v>0</v>
      </c>
      <c r="DF27" s="54">
        <f t="shared" si="56"/>
        <v>0</v>
      </c>
    </row>
    <row r="28" spans="1:110" ht="12.75">
      <c r="A28" s="54" t="str">
        <f>IF(Statistik!B8&lt;&gt;"",Statistik!B8,"")</f>
        <v>A12</v>
      </c>
      <c r="B28" s="54">
        <f>IF(Statistik!N8&lt;&gt;"",Statistik!N8,"")</f>
        <v>0</v>
      </c>
      <c r="C28" s="54">
        <f>IF(Statistik!O8&lt;&gt;"",Statistik!O8,"")</f>
      </c>
      <c r="D28" s="54">
        <f>IF(Statistik!P8&lt;&gt;"",Statistik!P8,"")</f>
      </c>
      <c r="E28" s="54">
        <f>IF(Statistik!Q8&lt;&gt;"",Statistik!Q8,"")</f>
      </c>
      <c r="F28" s="54">
        <f>IF(Statistik!R8&lt;&gt;"",Statistik!R8,"")</f>
      </c>
      <c r="G28" s="54">
        <f>IF(Statistik!S8&lt;&gt;"",Statistik!S8,"")</f>
      </c>
      <c r="H28" s="54">
        <f>IF(Statistik!T8&lt;&gt;"",Statistik!T8,"")</f>
      </c>
      <c r="I28" s="54">
        <f>IF(Statistik!U8&lt;&gt;"",Statistik!U8,"")</f>
      </c>
      <c r="J28" s="54">
        <f>IF(Statistik!V8&lt;&gt;"",Statistik!V8,"")</f>
      </c>
      <c r="K28" s="54">
        <f>IF(Statistik!W8&lt;&gt;"",Statistik!W8,"")</f>
      </c>
      <c r="L28" s="54">
        <f>IF(Statistik!X8&lt;&gt;"",Statistik!X8,"")</f>
      </c>
      <c r="M28" s="54">
        <f>IF(Statistik!Y8&lt;&gt;"",Statistik!Y8,"")</f>
      </c>
      <c r="N28" s="54">
        <f>IF(Statistik!Z8&lt;&gt;"",Statistik!Z8,"")</f>
      </c>
      <c r="O28" s="54">
        <f>IF(Statistik!AA8&lt;&gt;"",Statistik!AA8,"")</f>
      </c>
      <c r="P28" s="54">
        <f>IF(Statistik!AB8&lt;&gt;"",Statistik!AB8,"")</f>
      </c>
      <c r="Q28" s="54">
        <f>IF(Statistik!AC8&lt;&gt;"",Statistik!AC8,"")</f>
      </c>
      <c r="R28" s="54">
        <f>IF(Statistik!AD8&lt;&gt;"",Statistik!AD8,"")</f>
      </c>
      <c r="S28" s="54">
        <f>IF(Statistik!AE8&lt;&gt;"",Statistik!AE8,"")</f>
      </c>
      <c r="T28" s="54">
        <f>IF(Statistik!AF8&lt;&gt;"",Statistik!AF8,"")</f>
      </c>
      <c r="U28" s="54">
        <f>IF(Statistik!AG8&lt;&gt;"",Statistik!AG8,"")</f>
      </c>
      <c r="V28" s="54">
        <f>IF(Statistik!AH8&lt;&gt;"",Statistik!AH8,"")</f>
      </c>
      <c r="W28" s="54">
        <f>IF(Statistik!AI8&lt;&gt;"",Statistik!AI8,"")</f>
      </c>
      <c r="X28" s="54">
        <f>IF(Statistik!AJ8&lt;&gt;"",Statistik!AJ8,"")</f>
      </c>
      <c r="Y28" s="54">
        <f>IF(Statistik!AK8&lt;&gt;"",Statistik!AK8,"")</f>
      </c>
      <c r="Z28" s="54">
        <f>IF(Statistik!AL8&lt;&gt;"",Statistik!AL8,"")</f>
      </c>
      <c r="AA28" s="54">
        <f>IF(Statistik!AM8&lt;&gt;"",Statistik!AM8,"")</f>
      </c>
      <c r="AB28" s="54">
        <f>IF(Statistik!AN8&lt;&gt;"",Statistik!AN8,"")</f>
      </c>
      <c r="AC28" s="54">
        <f>IF(Statistik!AO8&lt;&gt;"",Statistik!AO8,"")</f>
      </c>
      <c r="AD28" s="54">
        <f>IF(Statistik!AP8&lt;&gt;"",Statistik!AP8,"")</f>
      </c>
      <c r="AE28" s="54">
        <f>IF(Statistik!AQ8&lt;&gt;"",Statistik!AQ8,"")</f>
      </c>
      <c r="AF28" s="54">
        <f>IF(Statistik!AR8&lt;&gt;"",Statistik!AR8,"")</f>
      </c>
      <c r="AG28" s="54">
        <f>IF(Statistik!AS8&lt;&gt;"",Statistik!AS8,"")</f>
      </c>
      <c r="AH28" s="54">
        <f>IF(Statistik!AT8&lt;&gt;"",Statistik!AT8,"")</f>
      </c>
      <c r="AI28" s="54">
        <f>IF(Statistik!AU8&lt;&gt;"",Statistik!AU8,"")</f>
      </c>
      <c r="AJ28" s="54">
        <f>IF(Statistik!AV8&lt;&gt;"",Statistik!AV8,"")</f>
      </c>
      <c r="AK28" s="54">
        <f>IF(Statistik!AW8&lt;&gt;"",Statistik!AW8,"")</f>
      </c>
      <c r="AL28" s="54">
        <f>IF(Statistik!AX8&lt;&gt;"",Statistik!AX8,"")</f>
      </c>
      <c r="AM28" s="54">
        <f>IF(Statistik!AY8&lt;&gt;"",Statistik!AY8,"")</f>
      </c>
      <c r="AN28" s="54">
        <f>IF(Statistik!AZ8&lt;&gt;"",Statistik!AZ8,"")</f>
      </c>
      <c r="AO28" s="54">
        <f>IF(Statistik!BA8&lt;&gt;"",Statistik!BA8,"")</f>
      </c>
      <c r="AP28" s="54">
        <f>IF(Statistik!BB8&lt;&gt;"",Statistik!BB8,"")</f>
      </c>
      <c r="AQ28" s="54">
        <f>IF(Statistik!BC8&lt;&gt;"",Statistik!BC8,"")</f>
      </c>
      <c r="AR28" s="54">
        <f>IF(Statistik!BD8&lt;&gt;"",Statistik!BD8,"")</f>
      </c>
      <c r="AS28" s="54">
        <f>IF(Statistik!BE8&lt;&gt;"",Statistik!BE8,"")</f>
      </c>
      <c r="AT28" s="54">
        <f>IF(Statistik!BF8&lt;&gt;"",Statistik!BF8,"")</f>
      </c>
      <c r="AU28" s="54">
        <f>IF(Statistik!BG8&lt;&gt;"",Statistik!BG8,"")</f>
      </c>
      <c r="AV28" s="54">
        <f>IF(Statistik!BH8&lt;&gt;"",Statistik!BH8,"")</f>
      </c>
      <c r="AW28" s="54">
        <f>IF(Statistik!BI8&lt;&gt;"",Statistik!BI8,"")</f>
      </c>
      <c r="AX28" s="54">
        <f>IF(Statistik!BJ8&lt;&gt;"",Statistik!BJ8,"")</f>
      </c>
      <c r="AY28" s="54">
        <f>IF(Statistik!BK8&lt;&gt;"",Statistik!BK8,"")</f>
      </c>
      <c r="AZ28" s="54">
        <f>Statistik!L8</f>
        <v>1</v>
      </c>
      <c r="BA28" s="54">
        <f t="shared" si="0"/>
        <v>0</v>
      </c>
      <c r="BB28" s="54" t="b">
        <f t="shared" si="1"/>
        <v>0</v>
      </c>
      <c r="BC28" s="54" t="b">
        <f t="shared" si="2"/>
        <v>0</v>
      </c>
      <c r="BD28" s="54" t="b">
        <f t="shared" si="3"/>
        <v>0</v>
      </c>
      <c r="BE28" s="54" t="b">
        <f t="shared" si="4"/>
        <v>0</v>
      </c>
      <c r="BF28" s="54" t="b">
        <f t="shared" si="5"/>
        <v>0</v>
      </c>
      <c r="BG28" s="54" t="b">
        <f t="shared" si="6"/>
        <v>0</v>
      </c>
      <c r="BH28" s="54" t="b">
        <f t="shared" si="7"/>
        <v>0</v>
      </c>
      <c r="BI28" s="54" t="b">
        <f t="shared" si="8"/>
        <v>0</v>
      </c>
      <c r="BJ28" s="54" t="b">
        <f t="shared" si="9"/>
        <v>0</v>
      </c>
      <c r="BK28" s="54" t="b">
        <f t="shared" si="10"/>
        <v>0</v>
      </c>
      <c r="BL28" s="54" t="b">
        <f t="shared" si="11"/>
        <v>0</v>
      </c>
      <c r="BM28" s="54" t="b">
        <f t="shared" si="12"/>
        <v>0</v>
      </c>
      <c r="BN28" s="54" t="b">
        <f t="shared" si="13"/>
        <v>0</v>
      </c>
      <c r="BO28" s="54" t="b">
        <f t="shared" si="14"/>
        <v>0</v>
      </c>
      <c r="BP28" s="54" t="b">
        <f t="shared" si="15"/>
        <v>0</v>
      </c>
      <c r="BQ28" s="54" t="b">
        <f t="shared" si="16"/>
        <v>0</v>
      </c>
      <c r="BR28" s="54" t="b">
        <f t="shared" si="17"/>
        <v>0</v>
      </c>
      <c r="BS28" s="54" t="b">
        <f t="shared" si="18"/>
        <v>0</v>
      </c>
      <c r="BT28" s="54" t="b">
        <f t="shared" si="19"/>
        <v>0</v>
      </c>
      <c r="BU28" s="54" t="b">
        <f t="shared" si="20"/>
        <v>0</v>
      </c>
      <c r="BV28" s="54" t="b">
        <f t="shared" si="21"/>
        <v>0</v>
      </c>
      <c r="BW28" s="54" t="b">
        <f t="shared" si="22"/>
        <v>0</v>
      </c>
      <c r="BX28" s="54" t="b">
        <f t="shared" si="23"/>
        <v>0</v>
      </c>
      <c r="BY28" s="54" t="b">
        <f t="shared" si="24"/>
        <v>0</v>
      </c>
      <c r="BZ28" s="54" t="b">
        <f t="shared" si="25"/>
        <v>0</v>
      </c>
      <c r="CA28" s="54" t="b">
        <f t="shared" si="26"/>
        <v>0</v>
      </c>
      <c r="CB28" s="54" t="b">
        <f t="shared" si="27"/>
        <v>0</v>
      </c>
      <c r="CC28" s="54" t="b">
        <f t="shared" si="28"/>
        <v>0</v>
      </c>
      <c r="CD28" s="54" t="b">
        <f t="shared" si="29"/>
        <v>0</v>
      </c>
      <c r="CE28" s="54" t="b">
        <f t="shared" si="30"/>
        <v>0</v>
      </c>
      <c r="CF28" s="54" t="b">
        <f t="shared" si="31"/>
        <v>0</v>
      </c>
      <c r="CG28" s="54" t="b">
        <f t="shared" si="32"/>
        <v>0</v>
      </c>
      <c r="CH28" s="54" t="b">
        <f t="shared" si="33"/>
        <v>0</v>
      </c>
      <c r="CI28" s="54" t="b">
        <f t="shared" si="34"/>
        <v>0</v>
      </c>
      <c r="CJ28" s="54" t="b">
        <f t="shared" si="35"/>
        <v>0</v>
      </c>
      <c r="CK28" s="54" t="b">
        <f t="shared" si="36"/>
        <v>0</v>
      </c>
      <c r="CL28" s="54" t="b">
        <f t="shared" si="37"/>
        <v>0</v>
      </c>
      <c r="CM28" s="54" t="b">
        <f t="shared" si="38"/>
        <v>0</v>
      </c>
      <c r="CN28" s="54" t="b">
        <f t="shared" si="39"/>
        <v>0</v>
      </c>
      <c r="CO28" s="54" t="e">
        <f t="shared" si="40"/>
        <v>#NUM!</v>
      </c>
      <c r="CP28" s="54" t="b">
        <f t="shared" si="41"/>
        <v>0</v>
      </c>
      <c r="CQ28" s="54" t="b">
        <f t="shared" si="42"/>
        <v>0</v>
      </c>
      <c r="CR28" s="54" t="b">
        <f t="shared" si="43"/>
        <v>0</v>
      </c>
      <c r="CS28" s="54" t="b">
        <f t="shared" si="44"/>
        <v>0</v>
      </c>
      <c r="CT28" s="54" t="b">
        <f t="shared" si="45"/>
        <v>0</v>
      </c>
      <c r="CU28" s="54" t="b">
        <f t="shared" si="46"/>
        <v>0</v>
      </c>
      <c r="CV28" s="54" t="b">
        <f t="shared" si="47"/>
        <v>0</v>
      </c>
      <c r="CW28" s="54" t="b">
        <f t="shared" si="48"/>
        <v>0</v>
      </c>
      <c r="CX28" s="54" t="b">
        <f t="shared" si="49"/>
        <v>0</v>
      </c>
      <c r="CY28" s="54"/>
      <c r="CZ28" s="54">
        <f t="shared" si="50"/>
        <v>0</v>
      </c>
      <c r="DA28" s="54">
        <f t="shared" si="51"/>
        <v>0</v>
      </c>
      <c r="DB28" s="54">
        <f t="shared" si="52"/>
        <v>0</v>
      </c>
      <c r="DC28" s="54">
        <f t="shared" si="53"/>
        <v>0</v>
      </c>
      <c r="DD28" s="54">
        <f t="shared" si="54"/>
        <v>0</v>
      </c>
      <c r="DE28" s="54">
        <f t="shared" si="55"/>
        <v>0</v>
      </c>
      <c r="DF28" s="54">
        <f t="shared" si="56"/>
        <v>0</v>
      </c>
    </row>
    <row r="29" spans="1:110" ht="12.75">
      <c r="A29" s="54" t="str">
        <f>IF(Statistik!B9&lt;&gt;"",Statistik!B9,"")</f>
        <v>A13</v>
      </c>
      <c r="B29" s="54">
        <f>IF(Statistik!N9&lt;&gt;"",Statistik!N9,"")</f>
        <v>0</v>
      </c>
      <c r="C29" s="54">
        <f>IF(Statistik!O9&lt;&gt;"",Statistik!O9,"")</f>
      </c>
      <c r="D29" s="54">
        <f>IF(Statistik!P9&lt;&gt;"",Statistik!P9,"")</f>
      </c>
      <c r="E29" s="54">
        <f>IF(Statistik!Q9&lt;&gt;"",Statistik!Q9,"")</f>
      </c>
      <c r="F29" s="54">
        <f>IF(Statistik!R9&lt;&gt;"",Statistik!R9,"")</f>
      </c>
      <c r="G29" s="54">
        <f>IF(Statistik!S9&lt;&gt;"",Statistik!S9,"")</f>
      </c>
      <c r="H29" s="54">
        <f>IF(Statistik!T9&lt;&gt;"",Statistik!T9,"")</f>
      </c>
      <c r="I29" s="54">
        <f>IF(Statistik!U9&lt;&gt;"",Statistik!U9,"")</f>
      </c>
      <c r="J29" s="54">
        <f>IF(Statistik!V9&lt;&gt;"",Statistik!V9,"")</f>
      </c>
      <c r="K29" s="54">
        <f>IF(Statistik!W9&lt;&gt;"",Statistik!W9,"")</f>
      </c>
      <c r="L29" s="54">
        <f>IF(Statistik!X9&lt;&gt;"",Statistik!X9,"")</f>
      </c>
      <c r="M29" s="54">
        <f>IF(Statistik!Y9&lt;&gt;"",Statistik!Y9,"")</f>
      </c>
      <c r="N29" s="54">
        <f>IF(Statistik!Z9&lt;&gt;"",Statistik!Z9,"")</f>
      </c>
      <c r="O29" s="54">
        <f>IF(Statistik!AA9&lt;&gt;"",Statistik!AA9,"")</f>
      </c>
      <c r="P29" s="54">
        <f>IF(Statistik!AB9&lt;&gt;"",Statistik!AB9,"")</f>
      </c>
      <c r="Q29" s="54">
        <f>IF(Statistik!AC9&lt;&gt;"",Statistik!AC9,"")</f>
      </c>
      <c r="R29" s="54">
        <f>IF(Statistik!AD9&lt;&gt;"",Statistik!AD9,"")</f>
      </c>
      <c r="S29" s="54">
        <f>IF(Statistik!AE9&lt;&gt;"",Statistik!AE9,"")</f>
      </c>
      <c r="T29" s="54">
        <f>IF(Statistik!AF9&lt;&gt;"",Statistik!AF9,"")</f>
      </c>
      <c r="U29" s="54">
        <f>IF(Statistik!AG9&lt;&gt;"",Statistik!AG9,"")</f>
      </c>
      <c r="V29" s="54">
        <f>IF(Statistik!AH9&lt;&gt;"",Statistik!AH9,"")</f>
      </c>
      <c r="W29" s="54">
        <f>IF(Statistik!AI9&lt;&gt;"",Statistik!AI9,"")</f>
      </c>
      <c r="X29" s="54">
        <f>IF(Statistik!AJ9&lt;&gt;"",Statistik!AJ9,"")</f>
      </c>
      <c r="Y29" s="54">
        <f>IF(Statistik!AK9&lt;&gt;"",Statistik!AK9,"")</f>
      </c>
      <c r="Z29" s="54">
        <f>IF(Statistik!AL9&lt;&gt;"",Statistik!AL9,"")</f>
      </c>
      <c r="AA29" s="54">
        <f>IF(Statistik!AM9&lt;&gt;"",Statistik!AM9,"")</f>
      </c>
      <c r="AB29" s="54">
        <f>IF(Statistik!AN9&lt;&gt;"",Statistik!AN9,"")</f>
      </c>
      <c r="AC29" s="54">
        <f>IF(Statistik!AO9&lt;&gt;"",Statistik!AO9,"")</f>
      </c>
      <c r="AD29" s="54">
        <f>IF(Statistik!AP9&lt;&gt;"",Statistik!AP9,"")</f>
      </c>
      <c r="AE29" s="54">
        <f>IF(Statistik!AQ9&lt;&gt;"",Statistik!AQ9,"")</f>
      </c>
      <c r="AF29" s="54">
        <f>IF(Statistik!AR9&lt;&gt;"",Statistik!AR9,"")</f>
      </c>
      <c r="AG29" s="54">
        <f>IF(Statistik!AS9&lt;&gt;"",Statistik!AS9,"")</f>
      </c>
      <c r="AH29" s="54">
        <f>IF(Statistik!AT9&lt;&gt;"",Statistik!AT9,"")</f>
      </c>
      <c r="AI29" s="54">
        <f>IF(Statistik!AU9&lt;&gt;"",Statistik!AU9,"")</f>
      </c>
      <c r="AJ29" s="54">
        <f>IF(Statistik!AV9&lt;&gt;"",Statistik!AV9,"")</f>
      </c>
      <c r="AK29" s="54">
        <f>IF(Statistik!AW9&lt;&gt;"",Statistik!AW9,"")</f>
      </c>
      <c r="AL29" s="54">
        <f>IF(Statistik!AX9&lt;&gt;"",Statistik!AX9,"")</f>
      </c>
      <c r="AM29" s="54">
        <f>IF(Statistik!AY9&lt;&gt;"",Statistik!AY9,"")</f>
      </c>
      <c r="AN29" s="54">
        <f>IF(Statistik!AZ9&lt;&gt;"",Statistik!AZ9,"")</f>
      </c>
      <c r="AO29" s="54">
        <f>IF(Statistik!BA9&lt;&gt;"",Statistik!BA9,"")</f>
      </c>
      <c r="AP29" s="54">
        <f>IF(Statistik!BB9&lt;&gt;"",Statistik!BB9,"")</f>
      </c>
      <c r="AQ29" s="54">
        <f>IF(Statistik!BC9&lt;&gt;"",Statistik!BC9,"")</f>
      </c>
      <c r="AR29" s="54">
        <f>IF(Statistik!BD9&lt;&gt;"",Statistik!BD9,"")</f>
      </c>
      <c r="AS29" s="54">
        <f>IF(Statistik!BE9&lt;&gt;"",Statistik!BE9,"")</f>
      </c>
      <c r="AT29" s="54">
        <f>IF(Statistik!BF9&lt;&gt;"",Statistik!BF9,"")</f>
      </c>
      <c r="AU29" s="54">
        <f>IF(Statistik!BG9&lt;&gt;"",Statistik!BG9,"")</f>
      </c>
      <c r="AV29" s="54">
        <f>IF(Statistik!BH9&lt;&gt;"",Statistik!BH9,"")</f>
      </c>
      <c r="AW29" s="54">
        <f>IF(Statistik!BI9&lt;&gt;"",Statistik!BI9,"")</f>
      </c>
      <c r="AX29" s="54">
        <f>IF(Statistik!BJ9&lt;&gt;"",Statistik!BJ9,"")</f>
      </c>
      <c r="AY29" s="54">
        <f>IF(Statistik!BK9&lt;&gt;"",Statistik!BK9,"")</f>
      </c>
      <c r="AZ29" s="54">
        <f>Statistik!L9</f>
        <v>1</v>
      </c>
      <c r="BA29" s="54">
        <f t="shared" si="0"/>
        <v>0</v>
      </c>
      <c r="BB29" s="54" t="b">
        <f t="shared" si="1"/>
        <v>0</v>
      </c>
      <c r="BC29" s="54" t="b">
        <f t="shared" si="2"/>
        <v>0</v>
      </c>
      <c r="BD29" s="54" t="b">
        <f t="shared" si="3"/>
        <v>0</v>
      </c>
      <c r="BE29" s="54" t="b">
        <f t="shared" si="4"/>
        <v>0</v>
      </c>
      <c r="BF29" s="54" t="b">
        <f t="shared" si="5"/>
        <v>0</v>
      </c>
      <c r="BG29" s="54" t="b">
        <f t="shared" si="6"/>
        <v>0</v>
      </c>
      <c r="BH29" s="54" t="b">
        <f t="shared" si="7"/>
        <v>0</v>
      </c>
      <c r="BI29" s="54" t="b">
        <f t="shared" si="8"/>
        <v>0</v>
      </c>
      <c r="BJ29" s="54" t="b">
        <f t="shared" si="9"/>
        <v>0</v>
      </c>
      <c r="BK29" s="54" t="b">
        <f t="shared" si="10"/>
        <v>0</v>
      </c>
      <c r="BL29" s="54" t="b">
        <f t="shared" si="11"/>
        <v>0</v>
      </c>
      <c r="BM29" s="54" t="b">
        <f t="shared" si="12"/>
        <v>0</v>
      </c>
      <c r="BN29" s="54" t="b">
        <f t="shared" si="13"/>
        <v>0</v>
      </c>
      <c r="BO29" s="54" t="b">
        <f t="shared" si="14"/>
        <v>0</v>
      </c>
      <c r="BP29" s="54" t="b">
        <f t="shared" si="15"/>
        <v>0</v>
      </c>
      <c r="BQ29" s="54" t="b">
        <f t="shared" si="16"/>
        <v>0</v>
      </c>
      <c r="BR29" s="54" t="b">
        <f t="shared" si="17"/>
        <v>0</v>
      </c>
      <c r="BS29" s="54" t="b">
        <f t="shared" si="18"/>
        <v>0</v>
      </c>
      <c r="BT29" s="54" t="b">
        <f t="shared" si="19"/>
        <v>0</v>
      </c>
      <c r="BU29" s="54" t="b">
        <f t="shared" si="20"/>
        <v>0</v>
      </c>
      <c r="BV29" s="54" t="b">
        <f t="shared" si="21"/>
        <v>0</v>
      </c>
      <c r="BW29" s="54" t="b">
        <f t="shared" si="22"/>
        <v>0</v>
      </c>
      <c r="BX29" s="54" t="b">
        <f t="shared" si="23"/>
        <v>0</v>
      </c>
      <c r="BY29" s="54" t="b">
        <f t="shared" si="24"/>
        <v>0</v>
      </c>
      <c r="BZ29" s="54" t="b">
        <f t="shared" si="25"/>
        <v>0</v>
      </c>
      <c r="CA29" s="54" t="b">
        <f t="shared" si="26"/>
        <v>0</v>
      </c>
      <c r="CB29" s="54" t="b">
        <f t="shared" si="27"/>
        <v>0</v>
      </c>
      <c r="CC29" s="54" t="b">
        <f t="shared" si="28"/>
        <v>0</v>
      </c>
      <c r="CD29" s="54" t="b">
        <f t="shared" si="29"/>
        <v>0</v>
      </c>
      <c r="CE29" s="54" t="b">
        <f t="shared" si="30"/>
        <v>0</v>
      </c>
      <c r="CF29" s="54" t="b">
        <f t="shared" si="31"/>
        <v>0</v>
      </c>
      <c r="CG29" s="54" t="b">
        <f t="shared" si="32"/>
        <v>0</v>
      </c>
      <c r="CH29" s="54" t="b">
        <f t="shared" si="33"/>
        <v>0</v>
      </c>
      <c r="CI29" s="54" t="b">
        <f t="shared" si="34"/>
        <v>0</v>
      </c>
      <c r="CJ29" s="54" t="b">
        <f t="shared" si="35"/>
        <v>0</v>
      </c>
      <c r="CK29" s="54" t="b">
        <f t="shared" si="36"/>
        <v>0</v>
      </c>
      <c r="CL29" s="54" t="b">
        <f t="shared" si="37"/>
        <v>0</v>
      </c>
      <c r="CM29" s="54" t="b">
        <f t="shared" si="38"/>
        <v>0</v>
      </c>
      <c r="CN29" s="54" t="b">
        <f t="shared" si="39"/>
        <v>0</v>
      </c>
      <c r="CO29" s="54" t="e">
        <f t="shared" si="40"/>
        <v>#NUM!</v>
      </c>
      <c r="CP29" s="54" t="b">
        <f t="shared" si="41"/>
        <v>0</v>
      </c>
      <c r="CQ29" s="54" t="b">
        <f t="shared" si="42"/>
        <v>0</v>
      </c>
      <c r="CR29" s="54" t="b">
        <f t="shared" si="43"/>
        <v>0</v>
      </c>
      <c r="CS29" s="54" t="b">
        <f t="shared" si="44"/>
        <v>0</v>
      </c>
      <c r="CT29" s="54" t="b">
        <f t="shared" si="45"/>
        <v>0</v>
      </c>
      <c r="CU29" s="54" t="b">
        <f t="shared" si="46"/>
        <v>0</v>
      </c>
      <c r="CV29" s="54" t="b">
        <f t="shared" si="47"/>
        <v>0</v>
      </c>
      <c r="CW29" s="54" t="b">
        <f t="shared" si="48"/>
        <v>0</v>
      </c>
      <c r="CX29" s="54" t="b">
        <f t="shared" si="49"/>
        <v>0</v>
      </c>
      <c r="CY29" s="54"/>
      <c r="CZ29" s="54">
        <f t="shared" si="50"/>
        <v>0</v>
      </c>
      <c r="DA29" s="54">
        <f t="shared" si="51"/>
        <v>0</v>
      </c>
      <c r="DB29" s="54">
        <f t="shared" si="52"/>
        <v>0</v>
      </c>
      <c r="DC29" s="54">
        <f t="shared" si="53"/>
        <v>0</v>
      </c>
      <c r="DD29" s="54">
        <f t="shared" si="54"/>
        <v>0</v>
      </c>
      <c r="DE29" s="54">
        <f t="shared" si="55"/>
        <v>0</v>
      </c>
      <c r="DF29" s="54">
        <f t="shared" si="56"/>
        <v>0</v>
      </c>
    </row>
    <row r="30" spans="1:110" ht="12.75">
      <c r="A30" s="54" t="str">
        <f>IF(Statistik!B10&lt;&gt;"",Statistik!B10,"")</f>
        <v>A14</v>
      </c>
      <c r="B30" s="54">
        <f>IF(Statistik!N10&lt;&gt;"",Statistik!N10,"")</f>
        <v>0</v>
      </c>
      <c r="C30" s="54">
        <f>IF(Statistik!O10&lt;&gt;"",Statistik!O10,"")</f>
      </c>
      <c r="D30" s="54">
        <f>IF(Statistik!P10&lt;&gt;"",Statistik!P10,"")</f>
      </c>
      <c r="E30" s="54">
        <f>IF(Statistik!Q10&lt;&gt;"",Statistik!Q10,"")</f>
      </c>
      <c r="F30" s="54">
        <f>IF(Statistik!R10&lt;&gt;"",Statistik!R10,"")</f>
      </c>
      <c r="G30" s="54">
        <f>IF(Statistik!S10&lt;&gt;"",Statistik!S10,"")</f>
      </c>
      <c r="H30" s="54">
        <f>IF(Statistik!T10&lt;&gt;"",Statistik!T10,"")</f>
      </c>
      <c r="I30" s="54">
        <f>IF(Statistik!U10&lt;&gt;"",Statistik!U10,"")</f>
      </c>
      <c r="J30" s="54">
        <f>IF(Statistik!V10&lt;&gt;"",Statistik!V10,"")</f>
      </c>
      <c r="K30" s="54">
        <f>IF(Statistik!W10&lt;&gt;"",Statistik!W10,"")</f>
      </c>
      <c r="L30" s="54">
        <f>IF(Statistik!X10&lt;&gt;"",Statistik!X10,"")</f>
      </c>
      <c r="M30" s="54">
        <f>IF(Statistik!Y10&lt;&gt;"",Statistik!Y10,"")</f>
      </c>
      <c r="N30" s="54">
        <f>IF(Statistik!Z10&lt;&gt;"",Statistik!Z10,"")</f>
      </c>
      <c r="O30" s="54">
        <f>IF(Statistik!AA10&lt;&gt;"",Statistik!AA10,"")</f>
      </c>
      <c r="P30" s="54">
        <f>IF(Statistik!AB10&lt;&gt;"",Statistik!AB10,"")</f>
      </c>
      <c r="Q30" s="54">
        <f>IF(Statistik!AC10&lt;&gt;"",Statistik!AC10,"")</f>
      </c>
      <c r="R30" s="54">
        <f>IF(Statistik!AD10&lt;&gt;"",Statistik!AD10,"")</f>
      </c>
      <c r="S30" s="54">
        <f>IF(Statistik!AE10&lt;&gt;"",Statistik!AE10,"")</f>
      </c>
      <c r="T30" s="54">
        <f>IF(Statistik!AF10&lt;&gt;"",Statistik!AF10,"")</f>
      </c>
      <c r="U30" s="54">
        <f>IF(Statistik!AG10&lt;&gt;"",Statistik!AG10,"")</f>
      </c>
      <c r="V30" s="54">
        <f>IF(Statistik!AH10&lt;&gt;"",Statistik!AH10,"")</f>
      </c>
      <c r="W30" s="54">
        <f>IF(Statistik!AI10&lt;&gt;"",Statistik!AI10,"")</f>
      </c>
      <c r="X30" s="54">
        <f>IF(Statistik!AJ10&lt;&gt;"",Statistik!AJ10,"")</f>
      </c>
      <c r="Y30" s="54">
        <f>IF(Statistik!AK10&lt;&gt;"",Statistik!AK10,"")</f>
      </c>
      <c r="Z30" s="54">
        <f>IF(Statistik!AL10&lt;&gt;"",Statistik!AL10,"")</f>
      </c>
      <c r="AA30" s="54">
        <f>IF(Statistik!AM10&lt;&gt;"",Statistik!AM10,"")</f>
      </c>
      <c r="AB30" s="54">
        <f>IF(Statistik!AN10&lt;&gt;"",Statistik!AN10,"")</f>
      </c>
      <c r="AC30" s="54">
        <f>IF(Statistik!AO10&lt;&gt;"",Statistik!AO10,"")</f>
      </c>
      <c r="AD30" s="54">
        <f>IF(Statistik!AP10&lt;&gt;"",Statistik!AP10,"")</f>
      </c>
      <c r="AE30" s="54">
        <f>IF(Statistik!AQ10&lt;&gt;"",Statistik!AQ10,"")</f>
      </c>
      <c r="AF30" s="54">
        <f>IF(Statistik!AR10&lt;&gt;"",Statistik!AR10,"")</f>
      </c>
      <c r="AG30" s="54">
        <f>IF(Statistik!AS10&lt;&gt;"",Statistik!AS10,"")</f>
      </c>
      <c r="AH30" s="54">
        <f>IF(Statistik!AT10&lt;&gt;"",Statistik!AT10,"")</f>
      </c>
      <c r="AI30" s="54">
        <f>IF(Statistik!AU10&lt;&gt;"",Statistik!AU10,"")</f>
      </c>
      <c r="AJ30" s="54">
        <f>IF(Statistik!AV10&lt;&gt;"",Statistik!AV10,"")</f>
      </c>
      <c r="AK30" s="54">
        <f>IF(Statistik!AW10&lt;&gt;"",Statistik!AW10,"")</f>
      </c>
      <c r="AL30" s="54">
        <f>IF(Statistik!AX10&lt;&gt;"",Statistik!AX10,"")</f>
      </c>
      <c r="AM30" s="54">
        <f>IF(Statistik!AY10&lt;&gt;"",Statistik!AY10,"")</f>
      </c>
      <c r="AN30" s="54">
        <f>IF(Statistik!AZ10&lt;&gt;"",Statistik!AZ10,"")</f>
      </c>
      <c r="AO30" s="54">
        <f>IF(Statistik!BA10&lt;&gt;"",Statistik!BA10,"")</f>
      </c>
      <c r="AP30" s="54">
        <f>IF(Statistik!BB10&lt;&gt;"",Statistik!BB10,"")</f>
      </c>
      <c r="AQ30" s="54">
        <f>IF(Statistik!BC10&lt;&gt;"",Statistik!BC10,"")</f>
      </c>
      <c r="AR30" s="54">
        <f>IF(Statistik!BD10&lt;&gt;"",Statistik!BD10,"")</f>
      </c>
      <c r="AS30" s="54">
        <f>IF(Statistik!BE10&lt;&gt;"",Statistik!BE10,"")</f>
      </c>
      <c r="AT30" s="54">
        <f>IF(Statistik!BF10&lt;&gt;"",Statistik!BF10,"")</f>
      </c>
      <c r="AU30" s="54">
        <f>IF(Statistik!BG10&lt;&gt;"",Statistik!BG10,"")</f>
      </c>
      <c r="AV30" s="54">
        <f>IF(Statistik!BH10&lt;&gt;"",Statistik!BH10,"")</f>
      </c>
      <c r="AW30" s="54">
        <f>IF(Statistik!BI10&lt;&gt;"",Statistik!BI10,"")</f>
      </c>
      <c r="AX30" s="54">
        <f>IF(Statistik!BJ10&lt;&gt;"",Statistik!BJ10,"")</f>
      </c>
      <c r="AY30" s="54">
        <f>IF(Statistik!BK10&lt;&gt;"",Statistik!BK10,"")</f>
      </c>
      <c r="AZ30" s="54">
        <f>Statistik!L10</f>
        <v>1</v>
      </c>
      <c r="BA30" s="54">
        <f t="shared" si="0"/>
        <v>0</v>
      </c>
      <c r="BB30" s="54" t="b">
        <f t="shared" si="1"/>
        <v>0</v>
      </c>
      <c r="BC30" s="54" t="b">
        <f t="shared" si="2"/>
        <v>0</v>
      </c>
      <c r="BD30" s="54" t="b">
        <f t="shared" si="3"/>
        <v>0</v>
      </c>
      <c r="BE30" s="54" t="b">
        <f t="shared" si="4"/>
        <v>0</v>
      </c>
      <c r="BF30" s="54" t="b">
        <f t="shared" si="5"/>
        <v>0</v>
      </c>
      <c r="BG30" s="54" t="b">
        <f t="shared" si="6"/>
        <v>0</v>
      </c>
      <c r="BH30" s="54" t="b">
        <f t="shared" si="7"/>
        <v>0</v>
      </c>
      <c r="BI30" s="54" t="b">
        <f t="shared" si="8"/>
        <v>0</v>
      </c>
      <c r="BJ30" s="54" t="b">
        <f t="shared" si="9"/>
        <v>0</v>
      </c>
      <c r="BK30" s="54" t="b">
        <f t="shared" si="10"/>
        <v>0</v>
      </c>
      <c r="BL30" s="54" t="b">
        <f t="shared" si="11"/>
        <v>0</v>
      </c>
      <c r="BM30" s="54" t="b">
        <f t="shared" si="12"/>
        <v>0</v>
      </c>
      <c r="BN30" s="54" t="b">
        <f t="shared" si="13"/>
        <v>0</v>
      </c>
      <c r="BO30" s="54" t="b">
        <f t="shared" si="14"/>
        <v>0</v>
      </c>
      <c r="BP30" s="54" t="b">
        <f t="shared" si="15"/>
        <v>0</v>
      </c>
      <c r="BQ30" s="54" t="b">
        <f t="shared" si="16"/>
        <v>0</v>
      </c>
      <c r="BR30" s="54" t="b">
        <f t="shared" si="17"/>
        <v>0</v>
      </c>
      <c r="BS30" s="54" t="b">
        <f t="shared" si="18"/>
        <v>0</v>
      </c>
      <c r="BT30" s="54" t="b">
        <f t="shared" si="19"/>
        <v>0</v>
      </c>
      <c r="BU30" s="54" t="b">
        <f t="shared" si="20"/>
        <v>0</v>
      </c>
      <c r="BV30" s="54" t="b">
        <f t="shared" si="21"/>
        <v>0</v>
      </c>
      <c r="BW30" s="54" t="b">
        <f t="shared" si="22"/>
        <v>0</v>
      </c>
      <c r="BX30" s="54" t="b">
        <f t="shared" si="23"/>
        <v>0</v>
      </c>
      <c r="BY30" s="54" t="b">
        <f t="shared" si="24"/>
        <v>0</v>
      </c>
      <c r="BZ30" s="54" t="b">
        <f t="shared" si="25"/>
        <v>0</v>
      </c>
      <c r="CA30" s="54" t="b">
        <f t="shared" si="26"/>
        <v>0</v>
      </c>
      <c r="CB30" s="54" t="b">
        <f t="shared" si="27"/>
        <v>0</v>
      </c>
      <c r="CC30" s="54" t="b">
        <f t="shared" si="28"/>
        <v>0</v>
      </c>
      <c r="CD30" s="54" t="b">
        <f t="shared" si="29"/>
        <v>0</v>
      </c>
      <c r="CE30" s="54" t="b">
        <f t="shared" si="30"/>
        <v>0</v>
      </c>
      <c r="CF30" s="54" t="b">
        <f t="shared" si="31"/>
        <v>0</v>
      </c>
      <c r="CG30" s="54" t="b">
        <f t="shared" si="32"/>
        <v>0</v>
      </c>
      <c r="CH30" s="54" t="b">
        <f t="shared" si="33"/>
        <v>0</v>
      </c>
      <c r="CI30" s="54" t="b">
        <f t="shared" si="34"/>
        <v>0</v>
      </c>
      <c r="CJ30" s="54" t="b">
        <f t="shared" si="35"/>
        <v>0</v>
      </c>
      <c r="CK30" s="54" t="b">
        <f t="shared" si="36"/>
        <v>0</v>
      </c>
      <c r="CL30" s="54" t="b">
        <f t="shared" si="37"/>
        <v>0</v>
      </c>
      <c r="CM30" s="54" t="b">
        <f t="shared" si="38"/>
        <v>0</v>
      </c>
      <c r="CN30" s="54" t="b">
        <f t="shared" si="39"/>
        <v>0</v>
      </c>
      <c r="CO30" s="54" t="e">
        <f t="shared" si="40"/>
        <v>#NUM!</v>
      </c>
      <c r="CP30" s="54" t="b">
        <f t="shared" si="41"/>
        <v>0</v>
      </c>
      <c r="CQ30" s="54" t="b">
        <f t="shared" si="42"/>
        <v>0</v>
      </c>
      <c r="CR30" s="54" t="b">
        <f t="shared" si="43"/>
        <v>0</v>
      </c>
      <c r="CS30" s="54" t="b">
        <f t="shared" si="44"/>
        <v>0</v>
      </c>
      <c r="CT30" s="54" t="b">
        <f t="shared" si="45"/>
        <v>0</v>
      </c>
      <c r="CU30" s="54" t="b">
        <f t="shared" si="46"/>
        <v>0</v>
      </c>
      <c r="CV30" s="54" t="b">
        <f t="shared" si="47"/>
        <v>0</v>
      </c>
      <c r="CW30" s="54" t="b">
        <f t="shared" si="48"/>
        <v>0</v>
      </c>
      <c r="CX30" s="54" t="b">
        <f t="shared" si="49"/>
        <v>0</v>
      </c>
      <c r="CY30" s="54"/>
      <c r="CZ30" s="54">
        <f t="shared" si="50"/>
        <v>0</v>
      </c>
      <c r="DA30" s="54">
        <f t="shared" si="51"/>
        <v>0</v>
      </c>
      <c r="DB30" s="54">
        <f t="shared" si="52"/>
        <v>0</v>
      </c>
      <c r="DC30" s="54">
        <f t="shared" si="53"/>
        <v>0</v>
      </c>
      <c r="DD30" s="54">
        <f t="shared" si="54"/>
        <v>0</v>
      </c>
      <c r="DE30" s="54">
        <f t="shared" si="55"/>
        <v>0</v>
      </c>
      <c r="DF30" s="54">
        <f t="shared" si="56"/>
        <v>0</v>
      </c>
    </row>
    <row r="31" spans="1:110" ht="12.75">
      <c r="A31" s="54" t="str">
        <f>IF(Statistik!B11&lt;&gt;"",Statistik!B11,"")</f>
        <v>A15</v>
      </c>
      <c r="B31" s="54">
        <f>IF(Statistik!N11&lt;&gt;"",Statistik!N11,"")</f>
        <v>0</v>
      </c>
      <c r="C31" s="54">
        <f>IF(Statistik!O11&lt;&gt;"",Statistik!O11,"")</f>
      </c>
      <c r="D31" s="54">
        <f>IF(Statistik!P11&lt;&gt;"",Statistik!P11,"")</f>
      </c>
      <c r="E31" s="54">
        <f>IF(Statistik!Q11&lt;&gt;"",Statistik!Q11,"")</f>
      </c>
      <c r="F31" s="54">
        <f>IF(Statistik!R11&lt;&gt;"",Statistik!R11,"")</f>
      </c>
      <c r="G31" s="54">
        <f>IF(Statistik!S11&lt;&gt;"",Statistik!S11,"")</f>
      </c>
      <c r="H31" s="54">
        <f>IF(Statistik!T11&lt;&gt;"",Statistik!T11,"")</f>
      </c>
      <c r="I31" s="54">
        <f>IF(Statistik!U11&lt;&gt;"",Statistik!U11,"")</f>
      </c>
      <c r="J31" s="54">
        <f>IF(Statistik!V11&lt;&gt;"",Statistik!V11,"")</f>
      </c>
      <c r="K31" s="54">
        <f>IF(Statistik!W11&lt;&gt;"",Statistik!W11,"")</f>
      </c>
      <c r="L31" s="54">
        <f>IF(Statistik!X11&lt;&gt;"",Statistik!X11,"")</f>
      </c>
      <c r="M31" s="54">
        <f>IF(Statistik!Y11&lt;&gt;"",Statistik!Y11,"")</f>
      </c>
      <c r="N31" s="54">
        <f>IF(Statistik!Z11&lt;&gt;"",Statistik!Z11,"")</f>
      </c>
      <c r="O31" s="54">
        <f>IF(Statistik!AA11&lt;&gt;"",Statistik!AA11,"")</f>
      </c>
      <c r="P31" s="54">
        <f>IF(Statistik!AB11&lt;&gt;"",Statistik!AB11,"")</f>
      </c>
      <c r="Q31" s="54">
        <f>IF(Statistik!AC11&lt;&gt;"",Statistik!AC11,"")</f>
      </c>
      <c r="R31" s="54">
        <f>IF(Statistik!AD11&lt;&gt;"",Statistik!AD11,"")</f>
      </c>
      <c r="S31" s="54">
        <f>IF(Statistik!AE11&lt;&gt;"",Statistik!AE11,"")</f>
      </c>
      <c r="T31" s="54">
        <f>IF(Statistik!AF11&lt;&gt;"",Statistik!AF11,"")</f>
      </c>
      <c r="U31" s="54">
        <f>IF(Statistik!AG11&lt;&gt;"",Statistik!AG11,"")</f>
      </c>
      <c r="V31" s="54">
        <f>IF(Statistik!AH11&lt;&gt;"",Statistik!AH11,"")</f>
      </c>
      <c r="W31" s="54">
        <f>IF(Statistik!AI11&lt;&gt;"",Statistik!AI11,"")</f>
      </c>
      <c r="X31" s="54">
        <f>IF(Statistik!AJ11&lt;&gt;"",Statistik!AJ11,"")</f>
      </c>
      <c r="Y31" s="54">
        <f>IF(Statistik!AK11&lt;&gt;"",Statistik!AK11,"")</f>
      </c>
      <c r="Z31" s="54">
        <f>IF(Statistik!AL11&lt;&gt;"",Statistik!AL11,"")</f>
      </c>
      <c r="AA31" s="54">
        <f>IF(Statistik!AM11&lt;&gt;"",Statistik!AM11,"")</f>
      </c>
      <c r="AB31" s="54">
        <f>IF(Statistik!AN11&lt;&gt;"",Statistik!AN11,"")</f>
      </c>
      <c r="AC31" s="54">
        <f>IF(Statistik!AO11&lt;&gt;"",Statistik!AO11,"")</f>
      </c>
      <c r="AD31" s="54">
        <f>IF(Statistik!AP11&lt;&gt;"",Statistik!AP11,"")</f>
      </c>
      <c r="AE31" s="54">
        <f>IF(Statistik!AQ11&lt;&gt;"",Statistik!AQ11,"")</f>
      </c>
      <c r="AF31" s="54">
        <f>IF(Statistik!AR11&lt;&gt;"",Statistik!AR11,"")</f>
      </c>
      <c r="AG31" s="54">
        <f>IF(Statistik!AS11&lt;&gt;"",Statistik!AS11,"")</f>
      </c>
      <c r="AH31" s="54">
        <f>IF(Statistik!AT11&lt;&gt;"",Statistik!AT11,"")</f>
      </c>
      <c r="AI31" s="54">
        <f>IF(Statistik!AU11&lt;&gt;"",Statistik!AU11,"")</f>
      </c>
      <c r="AJ31" s="54">
        <f>IF(Statistik!AV11&lt;&gt;"",Statistik!AV11,"")</f>
      </c>
      <c r="AK31" s="54">
        <f>IF(Statistik!AW11&lt;&gt;"",Statistik!AW11,"")</f>
      </c>
      <c r="AL31" s="54">
        <f>IF(Statistik!AX11&lt;&gt;"",Statistik!AX11,"")</f>
      </c>
      <c r="AM31" s="54">
        <f>IF(Statistik!AY11&lt;&gt;"",Statistik!AY11,"")</f>
      </c>
      <c r="AN31" s="54">
        <f>IF(Statistik!AZ11&lt;&gt;"",Statistik!AZ11,"")</f>
      </c>
      <c r="AO31" s="54">
        <f>IF(Statistik!BA11&lt;&gt;"",Statistik!BA11,"")</f>
      </c>
      <c r="AP31" s="54">
        <f>IF(Statistik!BB11&lt;&gt;"",Statistik!BB11,"")</f>
      </c>
      <c r="AQ31" s="54">
        <f>IF(Statistik!BC11&lt;&gt;"",Statistik!BC11,"")</f>
      </c>
      <c r="AR31" s="54">
        <f>IF(Statistik!BD11&lt;&gt;"",Statistik!BD11,"")</f>
      </c>
      <c r="AS31" s="54">
        <f>IF(Statistik!BE11&lt;&gt;"",Statistik!BE11,"")</f>
      </c>
      <c r="AT31" s="54">
        <f>IF(Statistik!BF11&lt;&gt;"",Statistik!BF11,"")</f>
      </c>
      <c r="AU31" s="54">
        <f>IF(Statistik!BG11&lt;&gt;"",Statistik!BG11,"")</f>
      </c>
      <c r="AV31" s="54">
        <f>IF(Statistik!BH11&lt;&gt;"",Statistik!BH11,"")</f>
      </c>
      <c r="AW31" s="54">
        <f>IF(Statistik!BI11&lt;&gt;"",Statistik!BI11,"")</f>
      </c>
      <c r="AX31" s="54">
        <f>IF(Statistik!BJ11&lt;&gt;"",Statistik!BJ11,"")</f>
      </c>
      <c r="AY31" s="54">
        <f>IF(Statistik!BK11&lt;&gt;"",Statistik!BK11,"")</f>
      </c>
      <c r="AZ31" s="54">
        <f>Statistik!L11</f>
        <v>1</v>
      </c>
      <c r="BA31" s="54">
        <f t="shared" si="0"/>
        <v>0</v>
      </c>
      <c r="BB31" s="54" t="b">
        <f t="shared" si="1"/>
        <v>0</v>
      </c>
      <c r="BC31" s="54" t="b">
        <f t="shared" si="2"/>
        <v>0</v>
      </c>
      <c r="BD31" s="54" t="b">
        <f t="shared" si="3"/>
        <v>0</v>
      </c>
      <c r="BE31" s="54" t="b">
        <f t="shared" si="4"/>
        <v>0</v>
      </c>
      <c r="BF31" s="54" t="b">
        <f t="shared" si="5"/>
        <v>0</v>
      </c>
      <c r="BG31" s="54" t="b">
        <f t="shared" si="6"/>
        <v>0</v>
      </c>
      <c r="BH31" s="54" t="b">
        <f t="shared" si="7"/>
        <v>0</v>
      </c>
      <c r="BI31" s="54" t="b">
        <f t="shared" si="8"/>
        <v>0</v>
      </c>
      <c r="BJ31" s="54" t="b">
        <f t="shared" si="9"/>
        <v>0</v>
      </c>
      <c r="BK31" s="54" t="b">
        <f t="shared" si="10"/>
        <v>0</v>
      </c>
      <c r="BL31" s="54" t="b">
        <f t="shared" si="11"/>
        <v>0</v>
      </c>
      <c r="BM31" s="54" t="b">
        <f t="shared" si="12"/>
        <v>0</v>
      </c>
      <c r="BN31" s="54" t="b">
        <f t="shared" si="13"/>
        <v>0</v>
      </c>
      <c r="BO31" s="54" t="b">
        <f t="shared" si="14"/>
        <v>0</v>
      </c>
      <c r="BP31" s="54" t="b">
        <f t="shared" si="15"/>
        <v>0</v>
      </c>
      <c r="BQ31" s="54" t="b">
        <f t="shared" si="16"/>
        <v>0</v>
      </c>
      <c r="BR31" s="54" t="b">
        <f t="shared" si="17"/>
        <v>0</v>
      </c>
      <c r="BS31" s="54" t="b">
        <f t="shared" si="18"/>
        <v>0</v>
      </c>
      <c r="BT31" s="54" t="b">
        <f t="shared" si="19"/>
        <v>0</v>
      </c>
      <c r="BU31" s="54" t="b">
        <f t="shared" si="20"/>
        <v>0</v>
      </c>
      <c r="BV31" s="54" t="b">
        <f t="shared" si="21"/>
        <v>0</v>
      </c>
      <c r="BW31" s="54" t="b">
        <f t="shared" si="22"/>
        <v>0</v>
      </c>
      <c r="BX31" s="54" t="b">
        <f t="shared" si="23"/>
        <v>0</v>
      </c>
      <c r="BY31" s="54" t="b">
        <f t="shared" si="24"/>
        <v>0</v>
      </c>
      <c r="BZ31" s="54" t="b">
        <f t="shared" si="25"/>
        <v>0</v>
      </c>
      <c r="CA31" s="54" t="b">
        <f t="shared" si="26"/>
        <v>0</v>
      </c>
      <c r="CB31" s="54" t="b">
        <f t="shared" si="27"/>
        <v>0</v>
      </c>
      <c r="CC31" s="54" t="b">
        <f t="shared" si="28"/>
        <v>0</v>
      </c>
      <c r="CD31" s="54" t="b">
        <f t="shared" si="29"/>
        <v>0</v>
      </c>
      <c r="CE31" s="54" t="b">
        <f t="shared" si="30"/>
        <v>0</v>
      </c>
      <c r="CF31" s="54" t="b">
        <f t="shared" si="31"/>
        <v>0</v>
      </c>
      <c r="CG31" s="54" t="b">
        <f t="shared" si="32"/>
        <v>0</v>
      </c>
      <c r="CH31" s="54" t="b">
        <f t="shared" si="33"/>
        <v>0</v>
      </c>
      <c r="CI31" s="54" t="b">
        <f t="shared" si="34"/>
        <v>0</v>
      </c>
      <c r="CJ31" s="54" t="b">
        <f t="shared" si="35"/>
        <v>0</v>
      </c>
      <c r="CK31" s="54" t="b">
        <f t="shared" si="36"/>
        <v>0</v>
      </c>
      <c r="CL31" s="54" t="b">
        <f t="shared" si="37"/>
        <v>0</v>
      </c>
      <c r="CM31" s="54" t="b">
        <f t="shared" si="38"/>
        <v>0</v>
      </c>
      <c r="CN31" s="54" t="b">
        <f t="shared" si="39"/>
        <v>0</v>
      </c>
      <c r="CO31" s="54" t="e">
        <f t="shared" si="40"/>
        <v>#NUM!</v>
      </c>
      <c r="CP31" s="54" t="b">
        <f t="shared" si="41"/>
        <v>0</v>
      </c>
      <c r="CQ31" s="54" t="b">
        <f t="shared" si="42"/>
        <v>0</v>
      </c>
      <c r="CR31" s="54" t="b">
        <f t="shared" si="43"/>
        <v>0</v>
      </c>
      <c r="CS31" s="54" t="b">
        <f t="shared" si="44"/>
        <v>0</v>
      </c>
      <c r="CT31" s="54" t="b">
        <f t="shared" si="45"/>
        <v>0</v>
      </c>
      <c r="CU31" s="54" t="b">
        <f t="shared" si="46"/>
        <v>0</v>
      </c>
      <c r="CV31" s="54" t="b">
        <f t="shared" si="47"/>
        <v>0</v>
      </c>
      <c r="CW31" s="54" t="b">
        <f t="shared" si="48"/>
        <v>0</v>
      </c>
      <c r="CX31" s="54" t="b">
        <f t="shared" si="49"/>
        <v>0</v>
      </c>
      <c r="CY31" s="54"/>
      <c r="CZ31" s="54">
        <f t="shared" si="50"/>
        <v>0</v>
      </c>
      <c r="DA31" s="54">
        <f t="shared" si="51"/>
        <v>0</v>
      </c>
      <c r="DB31" s="54">
        <f t="shared" si="52"/>
        <v>0</v>
      </c>
      <c r="DC31" s="54">
        <f t="shared" si="53"/>
        <v>0</v>
      </c>
      <c r="DD31" s="54">
        <f t="shared" si="54"/>
        <v>0</v>
      </c>
      <c r="DE31" s="54">
        <f t="shared" si="55"/>
        <v>0</v>
      </c>
      <c r="DF31" s="54">
        <f t="shared" si="56"/>
        <v>0</v>
      </c>
    </row>
    <row r="32" spans="1:110" ht="12.75">
      <c r="A32" s="54" t="str">
        <f>IF(Statistik!B12&lt;&gt;"",Statistik!B12,"")</f>
        <v>A16</v>
      </c>
      <c r="B32" s="54">
        <f>IF(Statistik!N12&lt;&gt;"",Statistik!N12,"")</f>
        <v>0</v>
      </c>
      <c r="C32" s="54">
        <f>IF(Statistik!O12&lt;&gt;"",Statistik!O12,"")</f>
      </c>
      <c r="D32" s="54">
        <f>IF(Statistik!P12&lt;&gt;"",Statistik!P12,"")</f>
      </c>
      <c r="E32" s="54">
        <f>IF(Statistik!Q12&lt;&gt;"",Statistik!Q12,"")</f>
      </c>
      <c r="F32" s="54">
        <f>IF(Statistik!R12&lt;&gt;"",Statistik!R12,"")</f>
      </c>
      <c r="G32" s="54">
        <f>IF(Statistik!S12&lt;&gt;"",Statistik!S12,"")</f>
      </c>
      <c r="H32" s="54">
        <f>IF(Statistik!T12&lt;&gt;"",Statistik!T12,"")</f>
      </c>
      <c r="I32" s="54">
        <f>IF(Statistik!U12&lt;&gt;"",Statistik!U12,"")</f>
      </c>
      <c r="J32" s="54">
        <f>IF(Statistik!V12&lt;&gt;"",Statistik!V12,"")</f>
      </c>
      <c r="K32" s="54">
        <f>IF(Statistik!W12&lt;&gt;"",Statistik!W12,"")</f>
      </c>
      <c r="L32" s="54">
        <f>IF(Statistik!X12&lt;&gt;"",Statistik!X12,"")</f>
      </c>
      <c r="M32" s="54">
        <f>IF(Statistik!Y12&lt;&gt;"",Statistik!Y12,"")</f>
      </c>
      <c r="N32" s="54">
        <f>IF(Statistik!Z12&lt;&gt;"",Statistik!Z12,"")</f>
      </c>
      <c r="O32" s="54">
        <f>IF(Statistik!AA12&lt;&gt;"",Statistik!AA12,"")</f>
      </c>
      <c r="P32" s="54">
        <f>IF(Statistik!AB12&lt;&gt;"",Statistik!AB12,"")</f>
      </c>
      <c r="Q32" s="54">
        <f>IF(Statistik!AC12&lt;&gt;"",Statistik!AC12,"")</f>
      </c>
      <c r="R32" s="54">
        <f>IF(Statistik!AD12&lt;&gt;"",Statistik!AD12,"")</f>
      </c>
      <c r="S32" s="54">
        <f>IF(Statistik!AE12&lt;&gt;"",Statistik!AE12,"")</f>
      </c>
      <c r="T32" s="54">
        <f>IF(Statistik!AF12&lt;&gt;"",Statistik!AF12,"")</f>
      </c>
      <c r="U32" s="54">
        <f>IF(Statistik!AG12&lt;&gt;"",Statistik!AG12,"")</f>
      </c>
      <c r="V32" s="54">
        <f>IF(Statistik!AH12&lt;&gt;"",Statistik!AH12,"")</f>
      </c>
      <c r="W32" s="54">
        <f>IF(Statistik!AI12&lt;&gt;"",Statistik!AI12,"")</f>
      </c>
      <c r="X32" s="54">
        <f>IF(Statistik!AJ12&lt;&gt;"",Statistik!AJ12,"")</f>
      </c>
      <c r="Y32" s="54">
        <f>IF(Statistik!AK12&lt;&gt;"",Statistik!AK12,"")</f>
      </c>
      <c r="Z32" s="54">
        <f>IF(Statistik!AL12&lt;&gt;"",Statistik!AL12,"")</f>
      </c>
      <c r="AA32" s="54">
        <f>IF(Statistik!AM12&lt;&gt;"",Statistik!AM12,"")</f>
      </c>
      <c r="AB32" s="54">
        <f>IF(Statistik!AN12&lt;&gt;"",Statistik!AN12,"")</f>
      </c>
      <c r="AC32" s="54">
        <f>IF(Statistik!AO12&lt;&gt;"",Statistik!AO12,"")</f>
      </c>
      <c r="AD32" s="54">
        <f>IF(Statistik!AP12&lt;&gt;"",Statistik!AP12,"")</f>
      </c>
      <c r="AE32" s="54">
        <f>IF(Statistik!AQ12&lt;&gt;"",Statistik!AQ12,"")</f>
      </c>
      <c r="AF32" s="54">
        <f>IF(Statistik!AR12&lt;&gt;"",Statistik!AR12,"")</f>
      </c>
      <c r="AG32" s="54">
        <f>IF(Statistik!AS12&lt;&gt;"",Statistik!AS12,"")</f>
      </c>
      <c r="AH32" s="54">
        <f>IF(Statistik!AT12&lt;&gt;"",Statistik!AT12,"")</f>
      </c>
      <c r="AI32" s="54">
        <f>IF(Statistik!AU12&lt;&gt;"",Statistik!AU12,"")</f>
      </c>
      <c r="AJ32" s="54">
        <f>IF(Statistik!AV12&lt;&gt;"",Statistik!AV12,"")</f>
      </c>
      <c r="AK32" s="54">
        <f>IF(Statistik!AW12&lt;&gt;"",Statistik!AW12,"")</f>
      </c>
      <c r="AL32" s="54">
        <f>IF(Statistik!AX12&lt;&gt;"",Statistik!AX12,"")</f>
      </c>
      <c r="AM32" s="54">
        <f>IF(Statistik!AY12&lt;&gt;"",Statistik!AY12,"")</f>
      </c>
      <c r="AN32" s="54">
        <f>IF(Statistik!AZ12&lt;&gt;"",Statistik!AZ12,"")</f>
      </c>
      <c r="AO32" s="54">
        <f>IF(Statistik!BA12&lt;&gt;"",Statistik!BA12,"")</f>
      </c>
      <c r="AP32" s="54">
        <f>IF(Statistik!BB12&lt;&gt;"",Statistik!BB12,"")</f>
      </c>
      <c r="AQ32" s="54">
        <f>IF(Statistik!BC12&lt;&gt;"",Statistik!BC12,"")</f>
      </c>
      <c r="AR32" s="54">
        <f>IF(Statistik!BD12&lt;&gt;"",Statistik!BD12,"")</f>
      </c>
      <c r="AS32" s="54">
        <f>IF(Statistik!BE12&lt;&gt;"",Statistik!BE12,"")</f>
      </c>
      <c r="AT32" s="54">
        <f>IF(Statistik!BF12&lt;&gt;"",Statistik!BF12,"")</f>
      </c>
      <c r="AU32" s="54">
        <f>IF(Statistik!BG12&lt;&gt;"",Statistik!BG12,"")</f>
      </c>
      <c r="AV32" s="54">
        <f>IF(Statistik!BH12&lt;&gt;"",Statistik!BH12,"")</f>
      </c>
      <c r="AW32" s="54">
        <f>IF(Statistik!BI12&lt;&gt;"",Statistik!BI12,"")</f>
      </c>
      <c r="AX32" s="54">
        <f>IF(Statistik!BJ12&lt;&gt;"",Statistik!BJ12,"")</f>
      </c>
      <c r="AY32" s="54">
        <f>IF(Statistik!BK12&lt;&gt;"",Statistik!BK12,"")</f>
      </c>
      <c r="AZ32" s="54">
        <f>Statistik!L12</f>
        <v>1</v>
      </c>
      <c r="BA32" s="54">
        <f t="shared" si="0"/>
        <v>0</v>
      </c>
      <c r="BB32" s="54" t="b">
        <f t="shared" si="1"/>
        <v>0</v>
      </c>
      <c r="BC32" s="54" t="b">
        <f t="shared" si="2"/>
        <v>0</v>
      </c>
      <c r="BD32" s="54" t="b">
        <f t="shared" si="3"/>
        <v>0</v>
      </c>
      <c r="BE32" s="54" t="b">
        <f t="shared" si="4"/>
        <v>0</v>
      </c>
      <c r="BF32" s="54" t="b">
        <f t="shared" si="5"/>
        <v>0</v>
      </c>
      <c r="BG32" s="54" t="b">
        <f t="shared" si="6"/>
        <v>0</v>
      </c>
      <c r="BH32" s="54" t="b">
        <f t="shared" si="7"/>
        <v>0</v>
      </c>
      <c r="BI32" s="54" t="b">
        <f t="shared" si="8"/>
        <v>0</v>
      </c>
      <c r="BJ32" s="54" t="b">
        <f t="shared" si="9"/>
        <v>0</v>
      </c>
      <c r="BK32" s="54" t="b">
        <f t="shared" si="10"/>
        <v>0</v>
      </c>
      <c r="BL32" s="54" t="b">
        <f t="shared" si="11"/>
        <v>0</v>
      </c>
      <c r="BM32" s="54" t="b">
        <f t="shared" si="12"/>
        <v>0</v>
      </c>
      <c r="BN32" s="54" t="b">
        <f t="shared" si="13"/>
        <v>0</v>
      </c>
      <c r="BO32" s="54" t="b">
        <f t="shared" si="14"/>
        <v>0</v>
      </c>
      <c r="BP32" s="54" t="b">
        <f t="shared" si="15"/>
        <v>0</v>
      </c>
      <c r="BQ32" s="54" t="b">
        <f t="shared" si="16"/>
        <v>0</v>
      </c>
      <c r="BR32" s="54" t="b">
        <f t="shared" si="17"/>
        <v>0</v>
      </c>
      <c r="BS32" s="54" t="b">
        <f t="shared" si="18"/>
        <v>0</v>
      </c>
      <c r="BT32" s="54" t="b">
        <f t="shared" si="19"/>
        <v>0</v>
      </c>
      <c r="BU32" s="54" t="b">
        <f t="shared" si="20"/>
        <v>0</v>
      </c>
      <c r="BV32" s="54" t="b">
        <f t="shared" si="21"/>
        <v>0</v>
      </c>
      <c r="BW32" s="54" t="b">
        <f t="shared" si="22"/>
        <v>0</v>
      </c>
      <c r="BX32" s="54" t="b">
        <f t="shared" si="23"/>
        <v>0</v>
      </c>
      <c r="BY32" s="54" t="b">
        <f t="shared" si="24"/>
        <v>0</v>
      </c>
      <c r="BZ32" s="54" t="b">
        <f t="shared" si="25"/>
        <v>0</v>
      </c>
      <c r="CA32" s="54" t="b">
        <f t="shared" si="26"/>
        <v>0</v>
      </c>
      <c r="CB32" s="54" t="b">
        <f t="shared" si="27"/>
        <v>0</v>
      </c>
      <c r="CC32" s="54" t="b">
        <f t="shared" si="28"/>
        <v>0</v>
      </c>
      <c r="CD32" s="54" t="b">
        <f t="shared" si="29"/>
        <v>0</v>
      </c>
      <c r="CE32" s="54" t="b">
        <f t="shared" si="30"/>
        <v>0</v>
      </c>
      <c r="CF32" s="54" t="b">
        <f t="shared" si="31"/>
        <v>0</v>
      </c>
      <c r="CG32" s="54" t="b">
        <f t="shared" si="32"/>
        <v>0</v>
      </c>
      <c r="CH32" s="54" t="b">
        <f t="shared" si="33"/>
        <v>0</v>
      </c>
      <c r="CI32" s="54" t="b">
        <f t="shared" si="34"/>
        <v>0</v>
      </c>
      <c r="CJ32" s="54" t="b">
        <f t="shared" si="35"/>
        <v>0</v>
      </c>
      <c r="CK32" s="54" t="b">
        <f t="shared" si="36"/>
        <v>0</v>
      </c>
      <c r="CL32" s="54" t="b">
        <f t="shared" si="37"/>
        <v>0</v>
      </c>
      <c r="CM32" s="54" t="b">
        <f t="shared" si="38"/>
        <v>0</v>
      </c>
      <c r="CN32" s="54" t="b">
        <f t="shared" si="39"/>
        <v>0</v>
      </c>
      <c r="CO32" s="54" t="e">
        <f t="shared" si="40"/>
        <v>#NUM!</v>
      </c>
      <c r="CP32" s="54" t="b">
        <f t="shared" si="41"/>
        <v>0</v>
      </c>
      <c r="CQ32" s="54" t="b">
        <f t="shared" si="42"/>
        <v>0</v>
      </c>
      <c r="CR32" s="54" t="b">
        <f t="shared" si="43"/>
        <v>0</v>
      </c>
      <c r="CS32" s="54" t="b">
        <f t="shared" si="44"/>
        <v>0</v>
      </c>
      <c r="CT32" s="54" t="b">
        <f t="shared" si="45"/>
        <v>0</v>
      </c>
      <c r="CU32" s="54" t="b">
        <f t="shared" si="46"/>
        <v>0</v>
      </c>
      <c r="CV32" s="54" t="b">
        <f t="shared" si="47"/>
        <v>0</v>
      </c>
      <c r="CW32" s="54" t="b">
        <f t="shared" si="48"/>
        <v>0</v>
      </c>
      <c r="CX32" s="54" t="b">
        <f t="shared" si="49"/>
        <v>0</v>
      </c>
      <c r="CY32" s="54"/>
      <c r="CZ32" s="54">
        <f t="shared" si="50"/>
        <v>0</v>
      </c>
      <c r="DA32" s="54">
        <f t="shared" si="51"/>
        <v>0</v>
      </c>
      <c r="DB32" s="54">
        <f t="shared" si="52"/>
        <v>0</v>
      </c>
      <c r="DC32" s="54">
        <f t="shared" si="53"/>
        <v>0</v>
      </c>
      <c r="DD32" s="54">
        <f t="shared" si="54"/>
        <v>0</v>
      </c>
      <c r="DE32" s="54">
        <f t="shared" si="55"/>
        <v>0</v>
      </c>
      <c r="DF32" s="54">
        <f t="shared" si="56"/>
        <v>0</v>
      </c>
    </row>
    <row r="33" spans="1:110" ht="12.75">
      <c r="A33" s="54" t="str">
        <f>IF(Statistik!B13&lt;&gt;"",Statistik!B13,"")</f>
        <v>A17</v>
      </c>
      <c r="B33" s="54">
        <f>IF(Statistik!N13&lt;&gt;"",Statistik!N13,"")</f>
        <v>0</v>
      </c>
      <c r="C33" s="54">
        <f>IF(Statistik!O13&lt;&gt;"",Statistik!O13,"")</f>
      </c>
      <c r="D33" s="54">
        <f>IF(Statistik!P13&lt;&gt;"",Statistik!P13,"")</f>
      </c>
      <c r="E33" s="54">
        <f>IF(Statistik!Q13&lt;&gt;"",Statistik!Q13,"")</f>
      </c>
      <c r="F33" s="54">
        <f>IF(Statistik!R13&lt;&gt;"",Statistik!R13,"")</f>
      </c>
      <c r="G33" s="54">
        <f>IF(Statistik!S13&lt;&gt;"",Statistik!S13,"")</f>
      </c>
      <c r="H33" s="54">
        <f>IF(Statistik!T13&lt;&gt;"",Statistik!T13,"")</f>
      </c>
      <c r="I33" s="54">
        <f>IF(Statistik!U13&lt;&gt;"",Statistik!U13,"")</f>
      </c>
      <c r="J33" s="54">
        <f>IF(Statistik!V13&lt;&gt;"",Statistik!V13,"")</f>
      </c>
      <c r="K33" s="54">
        <f>IF(Statistik!W13&lt;&gt;"",Statistik!W13,"")</f>
      </c>
      <c r="L33" s="54">
        <f>IF(Statistik!X13&lt;&gt;"",Statistik!X13,"")</f>
      </c>
      <c r="M33" s="54">
        <f>IF(Statistik!Y13&lt;&gt;"",Statistik!Y13,"")</f>
      </c>
      <c r="N33" s="54">
        <f>IF(Statistik!Z13&lt;&gt;"",Statistik!Z13,"")</f>
      </c>
      <c r="O33" s="54">
        <f>IF(Statistik!AA13&lt;&gt;"",Statistik!AA13,"")</f>
      </c>
      <c r="P33" s="54">
        <f>IF(Statistik!AB13&lt;&gt;"",Statistik!AB13,"")</f>
      </c>
      <c r="Q33" s="54">
        <f>IF(Statistik!AC13&lt;&gt;"",Statistik!AC13,"")</f>
      </c>
      <c r="R33" s="54">
        <f>IF(Statistik!AD13&lt;&gt;"",Statistik!AD13,"")</f>
      </c>
      <c r="S33" s="54">
        <f>IF(Statistik!AE13&lt;&gt;"",Statistik!AE13,"")</f>
      </c>
      <c r="T33" s="54">
        <f>IF(Statistik!AF13&lt;&gt;"",Statistik!AF13,"")</f>
      </c>
      <c r="U33" s="54">
        <f>IF(Statistik!AG13&lt;&gt;"",Statistik!AG13,"")</f>
      </c>
      <c r="V33" s="54">
        <f>IF(Statistik!AH13&lt;&gt;"",Statistik!AH13,"")</f>
      </c>
      <c r="W33" s="54">
        <f>IF(Statistik!AI13&lt;&gt;"",Statistik!AI13,"")</f>
      </c>
      <c r="X33" s="54">
        <f>IF(Statistik!AJ13&lt;&gt;"",Statistik!AJ13,"")</f>
      </c>
      <c r="Y33" s="54">
        <f>IF(Statistik!AK13&lt;&gt;"",Statistik!AK13,"")</f>
      </c>
      <c r="Z33" s="54">
        <f>IF(Statistik!AL13&lt;&gt;"",Statistik!AL13,"")</f>
      </c>
      <c r="AA33" s="54">
        <f>IF(Statistik!AM13&lt;&gt;"",Statistik!AM13,"")</f>
      </c>
      <c r="AB33" s="54">
        <f>IF(Statistik!AN13&lt;&gt;"",Statistik!AN13,"")</f>
      </c>
      <c r="AC33" s="54">
        <f>IF(Statistik!AO13&lt;&gt;"",Statistik!AO13,"")</f>
      </c>
      <c r="AD33" s="54">
        <f>IF(Statistik!AP13&lt;&gt;"",Statistik!AP13,"")</f>
      </c>
      <c r="AE33" s="54">
        <f>IF(Statistik!AQ13&lt;&gt;"",Statistik!AQ13,"")</f>
      </c>
      <c r="AF33" s="54">
        <f>IF(Statistik!AR13&lt;&gt;"",Statistik!AR13,"")</f>
      </c>
      <c r="AG33" s="54">
        <f>IF(Statistik!AS13&lt;&gt;"",Statistik!AS13,"")</f>
      </c>
      <c r="AH33" s="54">
        <f>IF(Statistik!AT13&lt;&gt;"",Statistik!AT13,"")</f>
      </c>
      <c r="AI33" s="54">
        <f>IF(Statistik!AU13&lt;&gt;"",Statistik!AU13,"")</f>
      </c>
      <c r="AJ33" s="54">
        <f>IF(Statistik!AV13&lt;&gt;"",Statistik!AV13,"")</f>
      </c>
      <c r="AK33" s="54">
        <f>IF(Statistik!AW13&lt;&gt;"",Statistik!AW13,"")</f>
      </c>
      <c r="AL33" s="54">
        <f>IF(Statistik!AX13&lt;&gt;"",Statistik!AX13,"")</f>
      </c>
      <c r="AM33" s="54">
        <f>IF(Statistik!AY13&lt;&gt;"",Statistik!AY13,"")</f>
      </c>
      <c r="AN33" s="54">
        <f>IF(Statistik!AZ13&lt;&gt;"",Statistik!AZ13,"")</f>
      </c>
      <c r="AO33" s="54">
        <f>IF(Statistik!BA13&lt;&gt;"",Statistik!BA13,"")</f>
      </c>
      <c r="AP33" s="54">
        <f>IF(Statistik!BB13&lt;&gt;"",Statistik!BB13,"")</f>
      </c>
      <c r="AQ33" s="54">
        <f>IF(Statistik!BC13&lt;&gt;"",Statistik!BC13,"")</f>
      </c>
      <c r="AR33" s="54">
        <f>IF(Statistik!BD13&lt;&gt;"",Statistik!BD13,"")</f>
      </c>
      <c r="AS33" s="54">
        <f>IF(Statistik!BE13&lt;&gt;"",Statistik!BE13,"")</f>
      </c>
      <c r="AT33" s="54">
        <f>IF(Statistik!BF13&lt;&gt;"",Statistik!BF13,"")</f>
      </c>
      <c r="AU33" s="54">
        <f>IF(Statistik!BG13&lt;&gt;"",Statistik!BG13,"")</f>
      </c>
      <c r="AV33" s="54">
        <f>IF(Statistik!BH13&lt;&gt;"",Statistik!BH13,"")</f>
      </c>
      <c r="AW33" s="54">
        <f>IF(Statistik!BI13&lt;&gt;"",Statistik!BI13,"")</f>
      </c>
      <c r="AX33" s="54">
        <f>IF(Statistik!BJ13&lt;&gt;"",Statistik!BJ13,"")</f>
      </c>
      <c r="AY33" s="54">
        <f>IF(Statistik!BK13&lt;&gt;"",Statistik!BK13,"")</f>
      </c>
      <c r="AZ33" s="54">
        <f>Statistik!L13</f>
        <v>1</v>
      </c>
      <c r="BA33" s="54">
        <f t="shared" si="0"/>
        <v>0</v>
      </c>
      <c r="BB33" s="54" t="b">
        <f t="shared" si="1"/>
        <v>0</v>
      </c>
      <c r="BC33" s="54" t="b">
        <f t="shared" si="2"/>
        <v>0</v>
      </c>
      <c r="BD33" s="54" t="b">
        <f t="shared" si="3"/>
        <v>0</v>
      </c>
      <c r="BE33" s="54" t="b">
        <f t="shared" si="4"/>
        <v>0</v>
      </c>
      <c r="BF33" s="54" t="b">
        <f t="shared" si="5"/>
        <v>0</v>
      </c>
      <c r="BG33" s="54" t="b">
        <f t="shared" si="6"/>
        <v>0</v>
      </c>
      <c r="BH33" s="54" t="b">
        <f t="shared" si="7"/>
        <v>0</v>
      </c>
      <c r="BI33" s="54" t="b">
        <f t="shared" si="8"/>
        <v>0</v>
      </c>
      <c r="BJ33" s="54" t="b">
        <f t="shared" si="9"/>
        <v>0</v>
      </c>
      <c r="BK33" s="54" t="b">
        <f t="shared" si="10"/>
        <v>0</v>
      </c>
      <c r="BL33" s="54" t="b">
        <f t="shared" si="11"/>
        <v>0</v>
      </c>
      <c r="BM33" s="54" t="b">
        <f t="shared" si="12"/>
        <v>0</v>
      </c>
      <c r="BN33" s="54" t="b">
        <f t="shared" si="13"/>
        <v>0</v>
      </c>
      <c r="BO33" s="54" t="b">
        <f t="shared" si="14"/>
        <v>0</v>
      </c>
      <c r="BP33" s="54" t="b">
        <f t="shared" si="15"/>
        <v>0</v>
      </c>
      <c r="BQ33" s="54" t="b">
        <f t="shared" si="16"/>
        <v>0</v>
      </c>
      <c r="BR33" s="54" t="b">
        <f t="shared" si="17"/>
        <v>0</v>
      </c>
      <c r="BS33" s="54" t="b">
        <f t="shared" si="18"/>
        <v>0</v>
      </c>
      <c r="BT33" s="54" t="b">
        <f t="shared" si="19"/>
        <v>0</v>
      </c>
      <c r="BU33" s="54" t="b">
        <f t="shared" si="20"/>
        <v>0</v>
      </c>
      <c r="BV33" s="54" t="b">
        <f t="shared" si="21"/>
        <v>0</v>
      </c>
      <c r="BW33" s="54" t="b">
        <f t="shared" si="22"/>
        <v>0</v>
      </c>
      <c r="BX33" s="54" t="b">
        <f t="shared" si="23"/>
        <v>0</v>
      </c>
      <c r="BY33" s="54" t="b">
        <f t="shared" si="24"/>
        <v>0</v>
      </c>
      <c r="BZ33" s="54" t="b">
        <f t="shared" si="25"/>
        <v>0</v>
      </c>
      <c r="CA33" s="54" t="b">
        <f t="shared" si="26"/>
        <v>0</v>
      </c>
      <c r="CB33" s="54" t="b">
        <f t="shared" si="27"/>
        <v>0</v>
      </c>
      <c r="CC33" s="54" t="b">
        <f t="shared" si="28"/>
        <v>0</v>
      </c>
      <c r="CD33" s="54" t="b">
        <f t="shared" si="29"/>
        <v>0</v>
      </c>
      <c r="CE33" s="54" t="b">
        <f t="shared" si="30"/>
        <v>0</v>
      </c>
      <c r="CF33" s="54" t="b">
        <f t="shared" si="31"/>
        <v>0</v>
      </c>
      <c r="CG33" s="54" t="b">
        <f t="shared" si="32"/>
        <v>0</v>
      </c>
      <c r="CH33" s="54" t="b">
        <f t="shared" si="33"/>
        <v>0</v>
      </c>
      <c r="CI33" s="54" t="b">
        <f t="shared" si="34"/>
        <v>0</v>
      </c>
      <c r="CJ33" s="54" t="b">
        <f t="shared" si="35"/>
        <v>0</v>
      </c>
      <c r="CK33" s="54" t="b">
        <f t="shared" si="36"/>
        <v>0</v>
      </c>
      <c r="CL33" s="54" t="b">
        <f t="shared" si="37"/>
        <v>0</v>
      </c>
      <c r="CM33" s="54" t="b">
        <f t="shared" si="38"/>
        <v>0</v>
      </c>
      <c r="CN33" s="54" t="b">
        <f t="shared" si="39"/>
        <v>0</v>
      </c>
      <c r="CO33" s="54" t="e">
        <f t="shared" si="40"/>
        <v>#NUM!</v>
      </c>
      <c r="CP33" s="54" t="b">
        <f t="shared" si="41"/>
        <v>0</v>
      </c>
      <c r="CQ33" s="54" t="b">
        <f t="shared" si="42"/>
        <v>0</v>
      </c>
      <c r="CR33" s="54" t="b">
        <f t="shared" si="43"/>
        <v>0</v>
      </c>
      <c r="CS33" s="54" t="b">
        <f t="shared" si="44"/>
        <v>0</v>
      </c>
      <c r="CT33" s="54" t="b">
        <f t="shared" si="45"/>
        <v>0</v>
      </c>
      <c r="CU33" s="54" t="b">
        <f t="shared" si="46"/>
        <v>0</v>
      </c>
      <c r="CV33" s="54" t="b">
        <f t="shared" si="47"/>
        <v>0</v>
      </c>
      <c r="CW33" s="54" t="b">
        <f t="shared" si="48"/>
        <v>0</v>
      </c>
      <c r="CX33" s="54" t="b">
        <f t="shared" si="49"/>
        <v>0</v>
      </c>
      <c r="CY33" s="54"/>
      <c r="CZ33" s="54">
        <f t="shared" si="50"/>
        <v>0</v>
      </c>
      <c r="DA33" s="54">
        <f t="shared" si="51"/>
        <v>0</v>
      </c>
      <c r="DB33" s="54">
        <f t="shared" si="52"/>
        <v>0</v>
      </c>
      <c r="DC33" s="54">
        <f t="shared" si="53"/>
        <v>0</v>
      </c>
      <c r="DD33" s="54">
        <f t="shared" si="54"/>
        <v>0</v>
      </c>
      <c r="DE33" s="54">
        <f t="shared" si="55"/>
        <v>0</v>
      </c>
      <c r="DF33" s="54">
        <f t="shared" si="56"/>
        <v>0</v>
      </c>
    </row>
    <row r="34" spans="1:110" ht="12.75">
      <c r="A34" s="54" t="str">
        <f>IF(Statistik!B14&lt;&gt;"",Statistik!B14,"")</f>
        <v>A18</v>
      </c>
      <c r="B34" s="54">
        <f>IF(Statistik!N14&lt;&gt;"",Statistik!N14,"")</f>
        <v>0</v>
      </c>
      <c r="C34" s="54">
        <f>IF(Statistik!O14&lt;&gt;"",Statistik!O14,"")</f>
      </c>
      <c r="D34" s="54">
        <f>IF(Statistik!P14&lt;&gt;"",Statistik!P14,"")</f>
      </c>
      <c r="E34" s="54">
        <f>IF(Statistik!Q14&lt;&gt;"",Statistik!Q14,"")</f>
      </c>
      <c r="F34" s="54">
        <f>IF(Statistik!R14&lt;&gt;"",Statistik!R14,"")</f>
      </c>
      <c r="G34" s="54">
        <f>IF(Statistik!S14&lt;&gt;"",Statistik!S14,"")</f>
      </c>
      <c r="H34" s="54">
        <f>IF(Statistik!T14&lt;&gt;"",Statistik!T14,"")</f>
      </c>
      <c r="I34" s="54">
        <f>IF(Statistik!U14&lt;&gt;"",Statistik!U14,"")</f>
      </c>
      <c r="J34" s="54">
        <f>IF(Statistik!V14&lt;&gt;"",Statistik!V14,"")</f>
      </c>
      <c r="K34" s="54">
        <f>IF(Statistik!W14&lt;&gt;"",Statistik!W14,"")</f>
      </c>
      <c r="L34" s="54">
        <f>IF(Statistik!X14&lt;&gt;"",Statistik!X14,"")</f>
      </c>
      <c r="M34" s="54">
        <f>IF(Statistik!Y14&lt;&gt;"",Statistik!Y14,"")</f>
      </c>
      <c r="N34" s="54">
        <f>IF(Statistik!Z14&lt;&gt;"",Statistik!Z14,"")</f>
      </c>
      <c r="O34" s="54">
        <f>IF(Statistik!AA14&lt;&gt;"",Statistik!AA14,"")</f>
      </c>
      <c r="P34" s="54">
        <f>IF(Statistik!AB14&lt;&gt;"",Statistik!AB14,"")</f>
      </c>
      <c r="Q34" s="54">
        <f>IF(Statistik!AC14&lt;&gt;"",Statistik!AC14,"")</f>
      </c>
      <c r="R34" s="54">
        <f>IF(Statistik!AD14&lt;&gt;"",Statistik!AD14,"")</f>
      </c>
      <c r="S34" s="54">
        <f>IF(Statistik!AE14&lt;&gt;"",Statistik!AE14,"")</f>
      </c>
      <c r="T34" s="54">
        <f>IF(Statistik!AF14&lt;&gt;"",Statistik!AF14,"")</f>
      </c>
      <c r="U34" s="54">
        <f>IF(Statistik!AG14&lt;&gt;"",Statistik!AG14,"")</f>
      </c>
      <c r="V34" s="54">
        <f>IF(Statistik!AH14&lt;&gt;"",Statistik!AH14,"")</f>
      </c>
      <c r="W34" s="54">
        <f>IF(Statistik!AI14&lt;&gt;"",Statistik!AI14,"")</f>
      </c>
      <c r="X34" s="54">
        <f>IF(Statistik!AJ14&lt;&gt;"",Statistik!AJ14,"")</f>
      </c>
      <c r="Y34" s="54">
        <f>IF(Statistik!AK14&lt;&gt;"",Statistik!AK14,"")</f>
      </c>
      <c r="Z34" s="54">
        <f>IF(Statistik!AL14&lt;&gt;"",Statistik!AL14,"")</f>
      </c>
      <c r="AA34" s="54">
        <f>IF(Statistik!AM14&lt;&gt;"",Statistik!AM14,"")</f>
      </c>
      <c r="AB34" s="54">
        <f>IF(Statistik!AN14&lt;&gt;"",Statistik!AN14,"")</f>
      </c>
      <c r="AC34" s="54">
        <f>IF(Statistik!AO14&lt;&gt;"",Statistik!AO14,"")</f>
      </c>
      <c r="AD34" s="54">
        <f>IF(Statistik!AP14&lt;&gt;"",Statistik!AP14,"")</f>
      </c>
      <c r="AE34" s="54">
        <f>IF(Statistik!AQ14&lt;&gt;"",Statistik!AQ14,"")</f>
      </c>
      <c r="AF34" s="54">
        <f>IF(Statistik!AR14&lt;&gt;"",Statistik!AR14,"")</f>
      </c>
      <c r="AG34" s="54">
        <f>IF(Statistik!AS14&lt;&gt;"",Statistik!AS14,"")</f>
      </c>
      <c r="AH34" s="54">
        <f>IF(Statistik!AT14&lt;&gt;"",Statistik!AT14,"")</f>
      </c>
      <c r="AI34" s="54">
        <f>IF(Statistik!AU14&lt;&gt;"",Statistik!AU14,"")</f>
      </c>
      <c r="AJ34" s="54">
        <f>IF(Statistik!AV14&lt;&gt;"",Statistik!AV14,"")</f>
      </c>
      <c r="AK34" s="54">
        <f>IF(Statistik!AW14&lt;&gt;"",Statistik!AW14,"")</f>
      </c>
      <c r="AL34" s="54">
        <f>IF(Statistik!AX14&lt;&gt;"",Statistik!AX14,"")</f>
      </c>
      <c r="AM34" s="54">
        <f>IF(Statistik!AY14&lt;&gt;"",Statistik!AY14,"")</f>
      </c>
      <c r="AN34" s="54">
        <f>IF(Statistik!AZ14&lt;&gt;"",Statistik!AZ14,"")</f>
      </c>
      <c r="AO34" s="54">
        <f>IF(Statistik!BA14&lt;&gt;"",Statistik!BA14,"")</f>
      </c>
      <c r="AP34" s="54">
        <f>IF(Statistik!BB14&lt;&gt;"",Statistik!BB14,"")</f>
      </c>
      <c r="AQ34" s="54">
        <f>IF(Statistik!BC14&lt;&gt;"",Statistik!BC14,"")</f>
      </c>
      <c r="AR34" s="54">
        <f>IF(Statistik!BD14&lt;&gt;"",Statistik!BD14,"")</f>
      </c>
      <c r="AS34" s="54">
        <f>IF(Statistik!BE14&lt;&gt;"",Statistik!BE14,"")</f>
      </c>
      <c r="AT34" s="54">
        <f>IF(Statistik!BF14&lt;&gt;"",Statistik!BF14,"")</f>
      </c>
      <c r="AU34" s="54">
        <f>IF(Statistik!BG14&lt;&gt;"",Statistik!BG14,"")</f>
      </c>
      <c r="AV34" s="54">
        <f>IF(Statistik!BH14&lt;&gt;"",Statistik!BH14,"")</f>
      </c>
      <c r="AW34" s="54">
        <f>IF(Statistik!BI14&lt;&gt;"",Statistik!BI14,"")</f>
      </c>
      <c r="AX34" s="54">
        <f>IF(Statistik!BJ14&lt;&gt;"",Statistik!BJ14,"")</f>
      </c>
      <c r="AY34" s="54">
        <f>IF(Statistik!BK14&lt;&gt;"",Statistik!BK14,"")</f>
      </c>
      <c r="AZ34" s="54">
        <f>Statistik!L14</f>
        <v>1</v>
      </c>
      <c r="BA34" s="54">
        <f t="shared" si="0"/>
        <v>0</v>
      </c>
      <c r="BB34" s="54" t="b">
        <f t="shared" si="1"/>
        <v>0</v>
      </c>
      <c r="BC34" s="54" t="b">
        <f t="shared" si="2"/>
        <v>0</v>
      </c>
      <c r="BD34" s="54" t="b">
        <f t="shared" si="3"/>
        <v>0</v>
      </c>
      <c r="BE34" s="54" t="b">
        <f t="shared" si="4"/>
        <v>0</v>
      </c>
      <c r="BF34" s="54" t="b">
        <f t="shared" si="5"/>
        <v>0</v>
      </c>
      <c r="BG34" s="54" t="b">
        <f t="shared" si="6"/>
        <v>0</v>
      </c>
      <c r="BH34" s="54" t="b">
        <f t="shared" si="7"/>
        <v>0</v>
      </c>
      <c r="BI34" s="54" t="b">
        <f t="shared" si="8"/>
        <v>0</v>
      </c>
      <c r="BJ34" s="54" t="b">
        <f t="shared" si="9"/>
        <v>0</v>
      </c>
      <c r="BK34" s="54" t="b">
        <f t="shared" si="10"/>
        <v>0</v>
      </c>
      <c r="BL34" s="54" t="b">
        <f t="shared" si="11"/>
        <v>0</v>
      </c>
      <c r="BM34" s="54" t="b">
        <f t="shared" si="12"/>
        <v>0</v>
      </c>
      <c r="BN34" s="54" t="b">
        <f t="shared" si="13"/>
        <v>0</v>
      </c>
      <c r="BO34" s="54" t="b">
        <f t="shared" si="14"/>
        <v>0</v>
      </c>
      <c r="BP34" s="54" t="b">
        <f t="shared" si="15"/>
        <v>0</v>
      </c>
      <c r="BQ34" s="54" t="b">
        <f t="shared" si="16"/>
        <v>0</v>
      </c>
      <c r="BR34" s="54" t="b">
        <f t="shared" si="17"/>
        <v>0</v>
      </c>
      <c r="BS34" s="54" t="b">
        <f t="shared" si="18"/>
        <v>0</v>
      </c>
      <c r="BT34" s="54" t="b">
        <f t="shared" si="19"/>
        <v>0</v>
      </c>
      <c r="BU34" s="54" t="b">
        <f t="shared" si="20"/>
        <v>0</v>
      </c>
      <c r="BV34" s="54" t="b">
        <f t="shared" si="21"/>
        <v>0</v>
      </c>
      <c r="BW34" s="54" t="b">
        <f t="shared" si="22"/>
        <v>0</v>
      </c>
      <c r="BX34" s="54" t="b">
        <f t="shared" si="23"/>
        <v>0</v>
      </c>
      <c r="BY34" s="54" t="b">
        <f t="shared" si="24"/>
        <v>0</v>
      </c>
      <c r="BZ34" s="54" t="b">
        <f t="shared" si="25"/>
        <v>0</v>
      </c>
      <c r="CA34" s="54" t="b">
        <f t="shared" si="26"/>
        <v>0</v>
      </c>
      <c r="CB34" s="54" t="b">
        <f t="shared" si="27"/>
        <v>0</v>
      </c>
      <c r="CC34" s="54" t="b">
        <f t="shared" si="28"/>
        <v>0</v>
      </c>
      <c r="CD34" s="54" t="b">
        <f t="shared" si="29"/>
        <v>0</v>
      </c>
      <c r="CE34" s="54" t="b">
        <f t="shared" si="30"/>
        <v>0</v>
      </c>
      <c r="CF34" s="54" t="b">
        <f t="shared" si="31"/>
        <v>0</v>
      </c>
      <c r="CG34" s="54" t="b">
        <f t="shared" si="32"/>
        <v>0</v>
      </c>
      <c r="CH34" s="54" t="b">
        <f t="shared" si="33"/>
        <v>0</v>
      </c>
      <c r="CI34" s="54" t="b">
        <f t="shared" si="34"/>
        <v>0</v>
      </c>
      <c r="CJ34" s="54" t="b">
        <f t="shared" si="35"/>
        <v>0</v>
      </c>
      <c r="CK34" s="54" t="b">
        <f t="shared" si="36"/>
        <v>0</v>
      </c>
      <c r="CL34" s="54" t="b">
        <f t="shared" si="37"/>
        <v>0</v>
      </c>
      <c r="CM34" s="54" t="b">
        <f t="shared" si="38"/>
        <v>0</v>
      </c>
      <c r="CN34" s="54" t="b">
        <f t="shared" si="39"/>
        <v>0</v>
      </c>
      <c r="CO34" s="54" t="e">
        <f t="shared" si="40"/>
        <v>#NUM!</v>
      </c>
      <c r="CP34" s="54" t="b">
        <f t="shared" si="41"/>
        <v>0</v>
      </c>
      <c r="CQ34" s="54" t="b">
        <f t="shared" si="42"/>
        <v>0</v>
      </c>
      <c r="CR34" s="54" t="b">
        <f t="shared" si="43"/>
        <v>0</v>
      </c>
      <c r="CS34" s="54" t="b">
        <f t="shared" si="44"/>
        <v>0</v>
      </c>
      <c r="CT34" s="54" t="b">
        <f t="shared" si="45"/>
        <v>0</v>
      </c>
      <c r="CU34" s="54" t="b">
        <f t="shared" si="46"/>
        <v>0</v>
      </c>
      <c r="CV34" s="54" t="b">
        <f t="shared" si="47"/>
        <v>0</v>
      </c>
      <c r="CW34" s="54" t="b">
        <f t="shared" si="48"/>
        <v>0</v>
      </c>
      <c r="CX34" s="54" t="b">
        <f t="shared" si="49"/>
        <v>0</v>
      </c>
      <c r="CY34" s="54"/>
      <c r="CZ34" s="54">
        <f t="shared" si="50"/>
        <v>0</v>
      </c>
      <c r="DA34" s="54">
        <f t="shared" si="51"/>
        <v>0</v>
      </c>
      <c r="DB34" s="54">
        <f t="shared" si="52"/>
        <v>0</v>
      </c>
      <c r="DC34" s="54">
        <f t="shared" si="53"/>
        <v>0</v>
      </c>
      <c r="DD34" s="54">
        <f t="shared" si="54"/>
        <v>0</v>
      </c>
      <c r="DE34" s="54">
        <f t="shared" si="55"/>
        <v>0</v>
      </c>
      <c r="DF34" s="54">
        <f t="shared" si="56"/>
        <v>0</v>
      </c>
    </row>
    <row r="35" spans="1:110" ht="12.75">
      <c r="A35" s="54" t="str">
        <f>IF(Statistik!B15&lt;&gt;"",Statistik!B15,"")</f>
        <v>A19</v>
      </c>
      <c r="B35" s="54">
        <f>IF(Statistik!N15&lt;&gt;"",Statistik!N15,"")</f>
        <v>0</v>
      </c>
      <c r="C35" s="54">
        <f>IF(Statistik!O15&lt;&gt;"",Statistik!O15,"")</f>
      </c>
      <c r="D35" s="54">
        <f>IF(Statistik!P15&lt;&gt;"",Statistik!P15,"")</f>
      </c>
      <c r="E35" s="54">
        <f>IF(Statistik!Q15&lt;&gt;"",Statistik!Q15,"")</f>
      </c>
      <c r="F35" s="54">
        <f>IF(Statistik!R15&lt;&gt;"",Statistik!R15,"")</f>
      </c>
      <c r="G35" s="54">
        <f>IF(Statistik!S15&lt;&gt;"",Statistik!S15,"")</f>
      </c>
      <c r="H35" s="54">
        <f>IF(Statistik!T15&lt;&gt;"",Statistik!T15,"")</f>
      </c>
      <c r="I35" s="54">
        <f>IF(Statistik!U15&lt;&gt;"",Statistik!U15,"")</f>
      </c>
      <c r="J35" s="54">
        <f>IF(Statistik!V15&lt;&gt;"",Statistik!V15,"")</f>
      </c>
      <c r="K35" s="54">
        <f>IF(Statistik!W15&lt;&gt;"",Statistik!W15,"")</f>
      </c>
      <c r="L35" s="54">
        <f>IF(Statistik!X15&lt;&gt;"",Statistik!X15,"")</f>
      </c>
      <c r="M35" s="54">
        <f>IF(Statistik!Y15&lt;&gt;"",Statistik!Y15,"")</f>
      </c>
      <c r="N35" s="54">
        <f>IF(Statistik!Z15&lt;&gt;"",Statistik!Z15,"")</f>
      </c>
      <c r="O35" s="54">
        <f>IF(Statistik!AA15&lt;&gt;"",Statistik!AA15,"")</f>
      </c>
      <c r="P35" s="54">
        <f>IF(Statistik!AB15&lt;&gt;"",Statistik!AB15,"")</f>
      </c>
      <c r="Q35" s="54">
        <f>IF(Statistik!AC15&lt;&gt;"",Statistik!AC15,"")</f>
      </c>
      <c r="R35" s="54">
        <f>IF(Statistik!AD15&lt;&gt;"",Statistik!AD15,"")</f>
      </c>
      <c r="S35" s="54">
        <f>IF(Statistik!AE15&lt;&gt;"",Statistik!AE15,"")</f>
      </c>
      <c r="T35" s="54">
        <f>IF(Statistik!AF15&lt;&gt;"",Statistik!AF15,"")</f>
      </c>
      <c r="U35" s="54">
        <f>IF(Statistik!AG15&lt;&gt;"",Statistik!AG15,"")</f>
      </c>
      <c r="V35" s="54">
        <f>IF(Statistik!AH15&lt;&gt;"",Statistik!AH15,"")</f>
      </c>
      <c r="W35" s="54">
        <f>IF(Statistik!AI15&lt;&gt;"",Statistik!AI15,"")</f>
      </c>
      <c r="X35" s="54">
        <f>IF(Statistik!AJ15&lt;&gt;"",Statistik!AJ15,"")</f>
      </c>
      <c r="Y35" s="54">
        <f>IF(Statistik!AK15&lt;&gt;"",Statistik!AK15,"")</f>
      </c>
      <c r="Z35" s="54">
        <f>IF(Statistik!AL15&lt;&gt;"",Statistik!AL15,"")</f>
      </c>
      <c r="AA35" s="54">
        <f>IF(Statistik!AM15&lt;&gt;"",Statistik!AM15,"")</f>
      </c>
      <c r="AB35" s="54">
        <f>IF(Statistik!AN15&lt;&gt;"",Statistik!AN15,"")</f>
      </c>
      <c r="AC35" s="54">
        <f>IF(Statistik!AO15&lt;&gt;"",Statistik!AO15,"")</f>
      </c>
      <c r="AD35" s="54">
        <f>IF(Statistik!AP15&lt;&gt;"",Statistik!AP15,"")</f>
      </c>
      <c r="AE35" s="54">
        <f>IF(Statistik!AQ15&lt;&gt;"",Statistik!AQ15,"")</f>
      </c>
      <c r="AF35" s="54">
        <f>IF(Statistik!AR15&lt;&gt;"",Statistik!AR15,"")</f>
      </c>
      <c r="AG35" s="54">
        <f>IF(Statistik!AS15&lt;&gt;"",Statistik!AS15,"")</f>
      </c>
      <c r="AH35" s="54">
        <f>IF(Statistik!AT15&lt;&gt;"",Statistik!AT15,"")</f>
      </c>
      <c r="AI35" s="54">
        <f>IF(Statistik!AU15&lt;&gt;"",Statistik!AU15,"")</f>
      </c>
      <c r="AJ35" s="54">
        <f>IF(Statistik!AV15&lt;&gt;"",Statistik!AV15,"")</f>
      </c>
      <c r="AK35" s="54">
        <f>IF(Statistik!AW15&lt;&gt;"",Statistik!AW15,"")</f>
      </c>
      <c r="AL35" s="54">
        <f>IF(Statistik!AX15&lt;&gt;"",Statistik!AX15,"")</f>
      </c>
      <c r="AM35" s="54">
        <f>IF(Statistik!AY15&lt;&gt;"",Statistik!AY15,"")</f>
      </c>
      <c r="AN35" s="54">
        <f>IF(Statistik!AZ15&lt;&gt;"",Statistik!AZ15,"")</f>
      </c>
      <c r="AO35" s="54">
        <f>IF(Statistik!BA15&lt;&gt;"",Statistik!BA15,"")</f>
      </c>
      <c r="AP35" s="54">
        <f>IF(Statistik!BB15&lt;&gt;"",Statistik!BB15,"")</f>
      </c>
      <c r="AQ35" s="54">
        <f>IF(Statistik!BC15&lt;&gt;"",Statistik!BC15,"")</f>
      </c>
      <c r="AR35" s="54">
        <f>IF(Statistik!BD15&lt;&gt;"",Statistik!BD15,"")</f>
      </c>
      <c r="AS35" s="54">
        <f>IF(Statistik!BE15&lt;&gt;"",Statistik!BE15,"")</f>
      </c>
      <c r="AT35" s="54">
        <f>IF(Statistik!BF15&lt;&gt;"",Statistik!BF15,"")</f>
      </c>
      <c r="AU35" s="54">
        <f>IF(Statistik!BG15&lt;&gt;"",Statistik!BG15,"")</f>
      </c>
      <c r="AV35" s="54">
        <f>IF(Statistik!BH15&lt;&gt;"",Statistik!BH15,"")</f>
      </c>
      <c r="AW35" s="54">
        <f>IF(Statistik!BI15&lt;&gt;"",Statistik!BI15,"")</f>
      </c>
      <c r="AX35" s="54">
        <f>IF(Statistik!BJ15&lt;&gt;"",Statistik!BJ15,"")</f>
      </c>
      <c r="AY35" s="54">
        <f>IF(Statistik!BK15&lt;&gt;"",Statistik!BK15,"")</f>
      </c>
      <c r="AZ35" s="54">
        <f>Statistik!L15</f>
        <v>1</v>
      </c>
      <c r="BA35" s="54">
        <f t="shared" si="0"/>
        <v>0</v>
      </c>
      <c r="BB35" s="54" t="b">
        <f t="shared" si="1"/>
        <v>0</v>
      </c>
      <c r="BC35" s="54" t="b">
        <f t="shared" si="2"/>
        <v>0</v>
      </c>
      <c r="BD35" s="54" t="b">
        <f t="shared" si="3"/>
        <v>0</v>
      </c>
      <c r="BE35" s="54" t="b">
        <f t="shared" si="4"/>
        <v>0</v>
      </c>
      <c r="BF35" s="54" t="b">
        <f t="shared" si="5"/>
        <v>0</v>
      </c>
      <c r="BG35" s="54" t="b">
        <f t="shared" si="6"/>
        <v>0</v>
      </c>
      <c r="BH35" s="54" t="b">
        <f t="shared" si="7"/>
        <v>0</v>
      </c>
      <c r="BI35" s="54" t="b">
        <f t="shared" si="8"/>
        <v>0</v>
      </c>
      <c r="BJ35" s="54" t="b">
        <f t="shared" si="9"/>
        <v>0</v>
      </c>
      <c r="BK35" s="54" t="b">
        <f t="shared" si="10"/>
        <v>0</v>
      </c>
      <c r="BL35" s="54" t="b">
        <f t="shared" si="11"/>
        <v>0</v>
      </c>
      <c r="BM35" s="54" t="b">
        <f t="shared" si="12"/>
        <v>0</v>
      </c>
      <c r="BN35" s="54" t="b">
        <f t="shared" si="13"/>
        <v>0</v>
      </c>
      <c r="BO35" s="54" t="b">
        <f t="shared" si="14"/>
        <v>0</v>
      </c>
      <c r="BP35" s="54" t="b">
        <f t="shared" si="15"/>
        <v>0</v>
      </c>
      <c r="BQ35" s="54" t="b">
        <f t="shared" si="16"/>
        <v>0</v>
      </c>
      <c r="BR35" s="54" t="b">
        <f t="shared" si="17"/>
        <v>0</v>
      </c>
      <c r="BS35" s="54" t="b">
        <f t="shared" si="18"/>
        <v>0</v>
      </c>
      <c r="BT35" s="54" t="b">
        <f t="shared" si="19"/>
        <v>0</v>
      </c>
      <c r="BU35" s="54" t="b">
        <f t="shared" si="20"/>
        <v>0</v>
      </c>
      <c r="BV35" s="54" t="b">
        <f t="shared" si="21"/>
        <v>0</v>
      </c>
      <c r="BW35" s="54" t="b">
        <f t="shared" si="22"/>
        <v>0</v>
      </c>
      <c r="BX35" s="54" t="b">
        <f t="shared" si="23"/>
        <v>0</v>
      </c>
      <c r="BY35" s="54" t="b">
        <f t="shared" si="24"/>
        <v>0</v>
      </c>
      <c r="BZ35" s="54" t="b">
        <f t="shared" si="25"/>
        <v>0</v>
      </c>
      <c r="CA35" s="54" t="b">
        <f t="shared" si="26"/>
        <v>0</v>
      </c>
      <c r="CB35" s="54" t="b">
        <f t="shared" si="27"/>
        <v>0</v>
      </c>
      <c r="CC35" s="54" t="b">
        <f t="shared" si="28"/>
        <v>0</v>
      </c>
      <c r="CD35" s="54" t="b">
        <f t="shared" si="29"/>
        <v>0</v>
      </c>
      <c r="CE35" s="54" t="b">
        <f t="shared" si="30"/>
        <v>0</v>
      </c>
      <c r="CF35" s="54" t="b">
        <f t="shared" si="31"/>
        <v>0</v>
      </c>
      <c r="CG35" s="54" t="b">
        <f t="shared" si="32"/>
        <v>0</v>
      </c>
      <c r="CH35" s="54" t="b">
        <f t="shared" si="33"/>
        <v>0</v>
      </c>
      <c r="CI35" s="54" t="b">
        <f t="shared" si="34"/>
        <v>0</v>
      </c>
      <c r="CJ35" s="54" t="b">
        <f t="shared" si="35"/>
        <v>0</v>
      </c>
      <c r="CK35" s="54" t="b">
        <f t="shared" si="36"/>
        <v>0</v>
      </c>
      <c r="CL35" s="54" t="b">
        <f t="shared" si="37"/>
        <v>0</v>
      </c>
      <c r="CM35" s="54" t="b">
        <f t="shared" si="38"/>
        <v>0</v>
      </c>
      <c r="CN35" s="54" t="b">
        <f t="shared" si="39"/>
        <v>0</v>
      </c>
      <c r="CO35" s="54" t="e">
        <f t="shared" si="40"/>
        <v>#NUM!</v>
      </c>
      <c r="CP35" s="54" t="b">
        <f t="shared" si="41"/>
        <v>0</v>
      </c>
      <c r="CQ35" s="54" t="b">
        <f t="shared" si="42"/>
        <v>0</v>
      </c>
      <c r="CR35" s="54" t="b">
        <f t="shared" si="43"/>
        <v>0</v>
      </c>
      <c r="CS35" s="54" t="b">
        <f t="shared" si="44"/>
        <v>0</v>
      </c>
      <c r="CT35" s="54" t="b">
        <f t="shared" si="45"/>
        <v>0</v>
      </c>
      <c r="CU35" s="54" t="b">
        <f t="shared" si="46"/>
        <v>0</v>
      </c>
      <c r="CV35" s="54" t="b">
        <f t="shared" si="47"/>
        <v>0</v>
      </c>
      <c r="CW35" s="54" t="b">
        <f t="shared" si="48"/>
        <v>0</v>
      </c>
      <c r="CX35" s="54" t="b">
        <f t="shared" si="49"/>
        <v>0</v>
      </c>
      <c r="CY35" s="54"/>
      <c r="CZ35" s="54">
        <f t="shared" si="50"/>
        <v>0</v>
      </c>
      <c r="DA35" s="54">
        <f t="shared" si="51"/>
        <v>0</v>
      </c>
      <c r="DB35" s="54">
        <f t="shared" si="52"/>
        <v>0</v>
      </c>
      <c r="DC35" s="54">
        <f t="shared" si="53"/>
        <v>0</v>
      </c>
      <c r="DD35" s="54">
        <f t="shared" si="54"/>
        <v>0</v>
      </c>
      <c r="DE35" s="54">
        <f t="shared" si="55"/>
        <v>0</v>
      </c>
      <c r="DF35" s="54">
        <f t="shared" si="56"/>
        <v>0</v>
      </c>
    </row>
    <row r="36" spans="1:110" ht="12.75">
      <c r="A36" s="54" t="str">
        <f>IF(Statistik!B16&lt;&gt;"",Statistik!B16,"")</f>
        <v>A2</v>
      </c>
      <c r="B36" s="54">
        <f>IF(Statistik!N16&lt;&gt;"",Statistik!N16,"")</f>
        <v>0</v>
      </c>
      <c r="C36" s="54">
        <f>IF(Statistik!O16&lt;&gt;"",Statistik!O16,"")</f>
      </c>
      <c r="D36" s="54">
        <f>IF(Statistik!P16&lt;&gt;"",Statistik!P16,"")</f>
      </c>
      <c r="E36" s="54">
        <f>IF(Statistik!Q16&lt;&gt;"",Statistik!Q16,"")</f>
      </c>
      <c r="F36" s="54">
        <f>IF(Statistik!R16&lt;&gt;"",Statistik!R16,"")</f>
      </c>
      <c r="G36" s="54">
        <f>IF(Statistik!S16&lt;&gt;"",Statistik!S16,"")</f>
      </c>
      <c r="H36" s="54">
        <f>IF(Statistik!T16&lt;&gt;"",Statistik!T16,"")</f>
      </c>
      <c r="I36" s="54">
        <f>IF(Statistik!U16&lt;&gt;"",Statistik!U16,"")</f>
      </c>
      <c r="J36" s="54">
        <f>IF(Statistik!V16&lt;&gt;"",Statistik!V16,"")</f>
      </c>
      <c r="K36" s="54">
        <f>IF(Statistik!W16&lt;&gt;"",Statistik!W16,"")</f>
      </c>
      <c r="L36" s="54">
        <f>IF(Statistik!X16&lt;&gt;"",Statistik!X16,"")</f>
      </c>
      <c r="M36" s="54">
        <f>IF(Statistik!Y16&lt;&gt;"",Statistik!Y16,"")</f>
      </c>
      <c r="N36" s="54">
        <f>IF(Statistik!Z16&lt;&gt;"",Statistik!Z16,"")</f>
      </c>
      <c r="O36" s="54">
        <f>IF(Statistik!AA16&lt;&gt;"",Statistik!AA16,"")</f>
      </c>
      <c r="P36" s="54">
        <f>IF(Statistik!AB16&lt;&gt;"",Statistik!AB16,"")</f>
      </c>
      <c r="Q36" s="54">
        <f>IF(Statistik!AC16&lt;&gt;"",Statistik!AC16,"")</f>
      </c>
      <c r="R36" s="54">
        <f>IF(Statistik!AD16&lt;&gt;"",Statistik!AD16,"")</f>
      </c>
      <c r="S36" s="54">
        <f>IF(Statistik!AE16&lt;&gt;"",Statistik!AE16,"")</f>
      </c>
      <c r="T36" s="54">
        <f>IF(Statistik!AF16&lt;&gt;"",Statistik!AF16,"")</f>
      </c>
      <c r="U36" s="54">
        <f>IF(Statistik!AG16&lt;&gt;"",Statistik!AG16,"")</f>
      </c>
      <c r="V36" s="54">
        <f>IF(Statistik!AH16&lt;&gt;"",Statistik!AH16,"")</f>
      </c>
      <c r="W36" s="54">
        <f>IF(Statistik!AI16&lt;&gt;"",Statistik!AI16,"")</f>
      </c>
      <c r="X36" s="54">
        <f>IF(Statistik!AJ16&lt;&gt;"",Statistik!AJ16,"")</f>
      </c>
      <c r="Y36" s="54">
        <f>IF(Statistik!AK16&lt;&gt;"",Statistik!AK16,"")</f>
      </c>
      <c r="Z36" s="54">
        <f>IF(Statistik!AL16&lt;&gt;"",Statistik!AL16,"")</f>
      </c>
      <c r="AA36" s="54">
        <f>IF(Statistik!AM16&lt;&gt;"",Statistik!AM16,"")</f>
      </c>
      <c r="AB36" s="54">
        <f>IF(Statistik!AN16&lt;&gt;"",Statistik!AN16,"")</f>
      </c>
      <c r="AC36" s="54">
        <f>IF(Statistik!AO16&lt;&gt;"",Statistik!AO16,"")</f>
      </c>
      <c r="AD36" s="54">
        <f>IF(Statistik!AP16&lt;&gt;"",Statistik!AP16,"")</f>
      </c>
      <c r="AE36" s="54">
        <f>IF(Statistik!AQ16&lt;&gt;"",Statistik!AQ16,"")</f>
      </c>
      <c r="AF36" s="54">
        <f>IF(Statistik!AR16&lt;&gt;"",Statistik!AR16,"")</f>
      </c>
      <c r="AG36" s="54">
        <f>IF(Statistik!AS16&lt;&gt;"",Statistik!AS16,"")</f>
      </c>
      <c r="AH36" s="54">
        <f>IF(Statistik!AT16&lt;&gt;"",Statistik!AT16,"")</f>
      </c>
      <c r="AI36" s="54">
        <f>IF(Statistik!AU16&lt;&gt;"",Statistik!AU16,"")</f>
      </c>
      <c r="AJ36" s="54">
        <f>IF(Statistik!AV16&lt;&gt;"",Statistik!AV16,"")</f>
      </c>
      <c r="AK36" s="54">
        <f>IF(Statistik!AW16&lt;&gt;"",Statistik!AW16,"")</f>
      </c>
      <c r="AL36" s="54">
        <f>IF(Statistik!AX16&lt;&gt;"",Statistik!AX16,"")</f>
      </c>
      <c r="AM36" s="54">
        <f>IF(Statistik!AY16&lt;&gt;"",Statistik!AY16,"")</f>
      </c>
      <c r="AN36" s="54">
        <f>IF(Statistik!AZ16&lt;&gt;"",Statistik!AZ16,"")</f>
      </c>
      <c r="AO36" s="54">
        <f>IF(Statistik!BA16&lt;&gt;"",Statistik!BA16,"")</f>
      </c>
      <c r="AP36" s="54">
        <f>IF(Statistik!BB16&lt;&gt;"",Statistik!BB16,"")</f>
      </c>
      <c r="AQ36" s="54">
        <f>IF(Statistik!BC16&lt;&gt;"",Statistik!BC16,"")</f>
      </c>
      <c r="AR36" s="54">
        <f>IF(Statistik!BD16&lt;&gt;"",Statistik!BD16,"")</f>
      </c>
      <c r="AS36" s="54">
        <f>IF(Statistik!BE16&lt;&gt;"",Statistik!BE16,"")</f>
      </c>
      <c r="AT36" s="54">
        <f>IF(Statistik!BF16&lt;&gt;"",Statistik!BF16,"")</f>
      </c>
      <c r="AU36" s="54">
        <f>IF(Statistik!BG16&lt;&gt;"",Statistik!BG16,"")</f>
      </c>
      <c r="AV36" s="54">
        <f>IF(Statistik!BH16&lt;&gt;"",Statistik!BH16,"")</f>
      </c>
      <c r="AW36" s="54">
        <f>IF(Statistik!BI16&lt;&gt;"",Statistik!BI16,"")</f>
      </c>
      <c r="AX36" s="54">
        <f>IF(Statistik!BJ16&lt;&gt;"",Statistik!BJ16,"")</f>
      </c>
      <c r="AY36" s="54">
        <f>IF(Statistik!BK16&lt;&gt;"",Statistik!BK16,"")</f>
      </c>
      <c r="AZ36" s="54">
        <f>Statistik!L16</f>
        <v>1</v>
      </c>
      <c r="BA36" s="54">
        <f t="shared" si="0"/>
        <v>0</v>
      </c>
      <c r="BB36" s="54" t="b">
        <f t="shared" si="1"/>
        <v>0</v>
      </c>
      <c r="BC36" s="54" t="b">
        <f t="shared" si="2"/>
        <v>0</v>
      </c>
      <c r="BD36" s="54" t="b">
        <f t="shared" si="3"/>
        <v>0</v>
      </c>
      <c r="BE36" s="54" t="b">
        <f t="shared" si="4"/>
        <v>0</v>
      </c>
      <c r="BF36" s="54" t="b">
        <f t="shared" si="5"/>
        <v>0</v>
      </c>
      <c r="BG36" s="54" t="b">
        <f t="shared" si="6"/>
        <v>0</v>
      </c>
      <c r="BH36" s="54" t="b">
        <f t="shared" si="7"/>
        <v>0</v>
      </c>
      <c r="BI36" s="54" t="b">
        <f t="shared" si="8"/>
        <v>0</v>
      </c>
      <c r="BJ36" s="54" t="b">
        <f t="shared" si="9"/>
        <v>0</v>
      </c>
      <c r="BK36" s="54" t="b">
        <f t="shared" si="10"/>
        <v>0</v>
      </c>
      <c r="BL36" s="54" t="b">
        <f t="shared" si="11"/>
        <v>0</v>
      </c>
      <c r="BM36" s="54" t="b">
        <f t="shared" si="12"/>
        <v>0</v>
      </c>
      <c r="BN36" s="54" t="b">
        <f t="shared" si="13"/>
        <v>0</v>
      </c>
      <c r="BO36" s="54" t="b">
        <f t="shared" si="14"/>
        <v>0</v>
      </c>
      <c r="BP36" s="54" t="b">
        <f t="shared" si="15"/>
        <v>0</v>
      </c>
      <c r="BQ36" s="54" t="b">
        <f t="shared" si="16"/>
        <v>0</v>
      </c>
      <c r="BR36" s="54" t="b">
        <f t="shared" si="17"/>
        <v>0</v>
      </c>
      <c r="BS36" s="54" t="b">
        <f t="shared" si="18"/>
        <v>0</v>
      </c>
      <c r="BT36" s="54" t="b">
        <f t="shared" si="19"/>
        <v>0</v>
      </c>
      <c r="BU36" s="54" t="b">
        <f t="shared" si="20"/>
        <v>0</v>
      </c>
      <c r="BV36" s="54" t="b">
        <f t="shared" si="21"/>
        <v>0</v>
      </c>
      <c r="BW36" s="54" t="b">
        <f t="shared" si="22"/>
        <v>0</v>
      </c>
      <c r="BX36" s="54" t="b">
        <f t="shared" si="23"/>
        <v>0</v>
      </c>
      <c r="BY36" s="54" t="b">
        <f t="shared" si="24"/>
        <v>0</v>
      </c>
      <c r="BZ36" s="54" t="b">
        <f t="shared" si="25"/>
        <v>0</v>
      </c>
      <c r="CA36" s="54" t="b">
        <f t="shared" si="26"/>
        <v>0</v>
      </c>
      <c r="CB36" s="54" t="b">
        <f t="shared" si="27"/>
        <v>0</v>
      </c>
      <c r="CC36" s="54" t="b">
        <f t="shared" si="28"/>
        <v>0</v>
      </c>
      <c r="CD36" s="54" t="b">
        <f t="shared" si="29"/>
        <v>0</v>
      </c>
      <c r="CE36" s="54" t="b">
        <f t="shared" si="30"/>
        <v>0</v>
      </c>
      <c r="CF36" s="54" t="b">
        <f t="shared" si="31"/>
        <v>0</v>
      </c>
      <c r="CG36" s="54" t="b">
        <f t="shared" si="32"/>
        <v>0</v>
      </c>
      <c r="CH36" s="54" t="b">
        <f t="shared" si="33"/>
        <v>0</v>
      </c>
      <c r="CI36" s="54" t="b">
        <f t="shared" si="34"/>
        <v>0</v>
      </c>
      <c r="CJ36" s="54" t="b">
        <f t="shared" si="35"/>
        <v>0</v>
      </c>
      <c r="CK36" s="54" t="b">
        <f t="shared" si="36"/>
        <v>0</v>
      </c>
      <c r="CL36" s="54" t="b">
        <f t="shared" si="37"/>
        <v>0</v>
      </c>
      <c r="CM36" s="54" t="b">
        <f t="shared" si="38"/>
        <v>0</v>
      </c>
      <c r="CN36" s="54" t="b">
        <f t="shared" si="39"/>
        <v>0</v>
      </c>
      <c r="CO36" s="54" t="e">
        <f t="shared" si="40"/>
        <v>#NUM!</v>
      </c>
      <c r="CP36" s="54" t="b">
        <f t="shared" si="41"/>
        <v>0</v>
      </c>
      <c r="CQ36" s="54" t="b">
        <f t="shared" si="42"/>
        <v>0</v>
      </c>
      <c r="CR36" s="54" t="b">
        <f t="shared" si="43"/>
        <v>0</v>
      </c>
      <c r="CS36" s="54" t="b">
        <f t="shared" si="44"/>
        <v>0</v>
      </c>
      <c r="CT36" s="54" t="b">
        <f t="shared" si="45"/>
        <v>0</v>
      </c>
      <c r="CU36" s="54" t="b">
        <f t="shared" si="46"/>
        <v>0</v>
      </c>
      <c r="CV36" s="54" t="b">
        <f t="shared" si="47"/>
        <v>0</v>
      </c>
      <c r="CW36" s="54" t="b">
        <f t="shared" si="48"/>
        <v>0</v>
      </c>
      <c r="CX36" s="54" t="b">
        <f t="shared" si="49"/>
        <v>0</v>
      </c>
      <c r="CY36" s="54"/>
      <c r="CZ36" s="54">
        <f t="shared" si="50"/>
        <v>0</v>
      </c>
      <c r="DA36" s="54">
        <f t="shared" si="51"/>
        <v>0</v>
      </c>
      <c r="DB36" s="54">
        <f t="shared" si="52"/>
        <v>0</v>
      </c>
      <c r="DC36" s="54">
        <f t="shared" si="53"/>
        <v>0</v>
      </c>
      <c r="DD36" s="54">
        <f t="shared" si="54"/>
        <v>0</v>
      </c>
      <c r="DE36" s="54">
        <f t="shared" si="55"/>
        <v>0</v>
      </c>
      <c r="DF36" s="54">
        <f t="shared" si="56"/>
        <v>0</v>
      </c>
    </row>
    <row r="37" spans="1:110" ht="12.75">
      <c r="A37" s="54" t="str">
        <f>IF(Statistik!B17&lt;&gt;"",Statistik!B17,"")</f>
        <v>A20</v>
      </c>
      <c r="B37" s="54">
        <f>IF(Statistik!N17&lt;&gt;"",Statistik!N17,"")</f>
        <v>0</v>
      </c>
      <c r="C37" s="54">
        <f>IF(Statistik!O17&lt;&gt;"",Statistik!O17,"")</f>
      </c>
      <c r="D37" s="54">
        <f>IF(Statistik!P17&lt;&gt;"",Statistik!P17,"")</f>
      </c>
      <c r="E37" s="54">
        <f>IF(Statistik!Q17&lt;&gt;"",Statistik!Q17,"")</f>
      </c>
      <c r="F37" s="54">
        <f>IF(Statistik!R17&lt;&gt;"",Statistik!R17,"")</f>
      </c>
      <c r="G37" s="54">
        <f>IF(Statistik!S17&lt;&gt;"",Statistik!S17,"")</f>
      </c>
      <c r="H37" s="54">
        <f>IF(Statistik!T17&lt;&gt;"",Statistik!T17,"")</f>
      </c>
      <c r="I37" s="54">
        <f>IF(Statistik!U17&lt;&gt;"",Statistik!U17,"")</f>
      </c>
      <c r="J37" s="54">
        <f>IF(Statistik!V17&lt;&gt;"",Statistik!V17,"")</f>
      </c>
      <c r="K37" s="54">
        <f>IF(Statistik!W17&lt;&gt;"",Statistik!W17,"")</f>
      </c>
      <c r="L37" s="54">
        <f>IF(Statistik!X17&lt;&gt;"",Statistik!X17,"")</f>
      </c>
      <c r="M37" s="54">
        <f>IF(Statistik!Y17&lt;&gt;"",Statistik!Y17,"")</f>
      </c>
      <c r="N37" s="54">
        <f>IF(Statistik!Z17&lt;&gt;"",Statistik!Z17,"")</f>
      </c>
      <c r="O37" s="54">
        <f>IF(Statistik!AA17&lt;&gt;"",Statistik!AA17,"")</f>
      </c>
      <c r="P37" s="54">
        <f>IF(Statistik!AB17&lt;&gt;"",Statistik!AB17,"")</f>
      </c>
      <c r="Q37" s="54">
        <f>IF(Statistik!AC17&lt;&gt;"",Statistik!AC17,"")</f>
      </c>
      <c r="R37" s="54">
        <f>IF(Statistik!AD17&lt;&gt;"",Statistik!AD17,"")</f>
      </c>
      <c r="S37" s="54">
        <f>IF(Statistik!AE17&lt;&gt;"",Statistik!AE17,"")</f>
      </c>
      <c r="T37" s="54">
        <f>IF(Statistik!AF17&lt;&gt;"",Statistik!AF17,"")</f>
      </c>
      <c r="U37" s="54">
        <f>IF(Statistik!AG17&lt;&gt;"",Statistik!AG17,"")</f>
      </c>
      <c r="V37" s="54">
        <f>IF(Statistik!AH17&lt;&gt;"",Statistik!AH17,"")</f>
      </c>
      <c r="W37" s="54">
        <f>IF(Statistik!AI17&lt;&gt;"",Statistik!AI17,"")</f>
      </c>
      <c r="X37" s="54">
        <f>IF(Statistik!AJ17&lt;&gt;"",Statistik!AJ17,"")</f>
      </c>
      <c r="Y37" s="54">
        <f>IF(Statistik!AK17&lt;&gt;"",Statistik!AK17,"")</f>
      </c>
      <c r="Z37" s="54">
        <f>IF(Statistik!AL17&lt;&gt;"",Statistik!AL17,"")</f>
      </c>
      <c r="AA37" s="54">
        <f>IF(Statistik!AM17&lt;&gt;"",Statistik!AM17,"")</f>
      </c>
      <c r="AB37" s="54">
        <f>IF(Statistik!AN17&lt;&gt;"",Statistik!AN17,"")</f>
      </c>
      <c r="AC37" s="54">
        <f>IF(Statistik!AO17&lt;&gt;"",Statistik!AO17,"")</f>
      </c>
      <c r="AD37" s="54">
        <f>IF(Statistik!AP17&lt;&gt;"",Statistik!AP17,"")</f>
      </c>
      <c r="AE37" s="54">
        <f>IF(Statistik!AQ17&lt;&gt;"",Statistik!AQ17,"")</f>
      </c>
      <c r="AF37" s="54">
        <f>IF(Statistik!AR17&lt;&gt;"",Statistik!AR17,"")</f>
      </c>
      <c r="AG37" s="54">
        <f>IF(Statistik!AS17&lt;&gt;"",Statistik!AS17,"")</f>
      </c>
      <c r="AH37" s="54">
        <f>IF(Statistik!AT17&lt;&gt;"",Statistik!AT17,"")</f>
      </c>
      <c r="AI37" s="54">
        <f>IF(Statistik!AU17&lt;&gt;"",Statistik!AU17,"")</f>
      </c>
      <c r="AJ37" s="54">
        <f>IF(Statistik!AV17&lt;&gt;"",Statistik!AV17,"")</f>
      </c>
      <c r="AK37" s="54">
        <f>IF(Statistik!AW17&lt;&gt;"",Statistik!AW17,"")</f>
      </c>
      <c r="AL37" s="54">
        <f>IF(Statistik!AX17&lt;&gt;"",Statistik!AX17,"")</f>
      </c>
      <c r="AM37" s="54">
        <f>IF(Statistik!AY17&lt;&gt;"",Statistik!AY17,"")</f>
      </c>
      <c r="AN37" s="54">
        <f>IF(Statistik!AZ17&lt;&gt;"",Statistik!AZ17,"")</f>
      </c>
      <c r="AO37" s="54">
        <f>IF(Statistik!BA17&lt;&gt;"",Statistik!BA17,"")</f>
      </c>
      <c r="AP37" s="54">
        <f>IF(Statistik!BB17&lt;&gt;"",Statistik!BB17,"")</f>
      </c>
      <c r="AQ37" s="54">
        <f>IF(Statistik!BC17&lt;&gt;"",Statistik!BC17,"")</f>
      </c>
      <c r="AR37" s="54">
        <f>IF(Statistik!BD17&lt;&gt;"",Statistik!BD17,"")</f>
      </c>
      <c r="AS37" s="54">
        <f>IF(Statistik!BE17&lt;&gt;"",Statistik!BE17,"")</f>
      </c>
      <c r="AT37" s="54">
        <f>IF(Statistik!BF17&lt;&gt;"",Statistik!BF17,"")</f>
      </c>
      <c r="AU37" s="54">
        <f>IF(Statistik!BG17&lt;&gt;"",Statistik!BG17,"")</f>
      </c>
      <c r="AV37" s="54">
        <f>IF(Statistik!BH17&lt;&gt;"",Statistik!BH17,"")</f>
      </c>
      <c r="AW37" s="54">
        <f>IF(Statistik!BI17&lt;&gt;"",Statistik!BI17,"")</f>
      </c>
      <c r="AX37" s="54">
        <f>IF(Statistik!BJ17&lt;&gt;"",Statistik!BJ17,"")</f>
      </c>
      <c r="AY37" s="54">
        <f>IF(Statistik!BK17&lt;&gt;"",Statistik!BK17,"")</f>
      </c>
      <c r="AZ37" s="54">
        <f>Statistik!L17</f>
        <v>1</v>
      </c>
      <c r="BA37" s="54">
        <f t="shared" si="0"/>
        <v>0</v>
      </c>
      <c r="BB37" s="54" t="b">
        <f t="shared" si="1"/>
        <v>0</v>
      </c>
      <c r="BC37" s="54" t="b">
        <f t="shared" si="2"/>
        <v>0</v>
      </c>
      <c r="BD37" s="54" t="b">
        <f t="shared" si="3"/>
        <v>0</v>
      </c>
      <c r="BE37" s="54" t="b">
        <f t="shared" si="4"/>
        <v>0</v>
      </c>
      <c r="BF37" s="54" t="b">
        <f t="shared" si="5"/>
        <v>0</v>
      </c>
      <c r="BG37" s="54" t="b">
        <f t="shared" si="6"/>
        <v>0</v>
      </c>
      <c r="BH37" s="54" t="b">
        <f t="shared" si="7"/>
        <v>0</v>
      </c>
      <c r="BI37" s="54" t="b">
        <f t="shared" si="8"/>
        <v>0</v>
      </c>
      <c r="BJ37" s="54" t="b">
        <f t="shared" si="9"/>
        <v>0</v>
      </c>
      <c r="BK37" s="54" t="b">
        <f t="shared" si="10"/>
        <v>0</v>
      </c>
      <c r="BL37" s="54" t="b">
        <f t="shared" si="11"/>
        <v>0</v>
      </c>
      <c r="BM37" s="54" t="b">
        <f t="shared" si="12"/>
        <v>0</v>
      </c>
      <c r="BN37" s="54" t="b">
        <f t="shared" si="13"/>
        <v>0</v>
      </c>
      <c r="BO37" s="54" t="b">
        <f t="shared" si="14"/>
        <v>0</v>
      </c>
      <c r="BP37" s="54" t="b">
        <f t="shared" si="15"/>
        <v>0</v>
      </c>
      <c r="BQ37" s="54" t="b">
        <f t="shared" si="16"/>
        <v>0</v>
      </c>
      <c r="BR37" s="54" t="b">
        <f t="shared" si="17"/>
        <v>0</v>
      </c>
      <c r="BS37" s="54" t="b">
        <f t="shared" si="18"/>
        <v>0</v>
      </c>
      <c r="BT37" s="54" t="b">
        <f t="shared" si="19"/>
        <v>0</v>
      </c>
      <c r="BU37" s="54" t="b">
        <f t="shared" si="20"/>
        <v>0</v>
      </c>
      <c r="BV37" s="54" t="b">
        <f t="shared" si="21"/>
        <v>0</v>
      </c>
      <c r="BW37" s="54" t="b">
        <f t="shared" si="22"/>
        <v>0</v>
      </c>
      <c r="BX37" s="54" t="b">
        <f t="shared" si="23"/>
        <v>0</v>
      </c>
      <c r="BY37" s="54" t="b">
        <f t="shared" si="24"/>
        <v>0</v>
      </c>
      <c r="BZ37" s="54" t="b">
        <f t="shared" si="25"/>
        <v>0</v>
      </c>
      <c r="CA37" s="54" t="b">
        <f t="shared" si="26"/>
        <v>0</v>
      </c>
      <c r="CB37" s="54" t="b">
        <f t="shared" si="27"/>
        <v>0</v>
      </c>
      <c r="CC37" s="54" t="b">
        <f t="shared" si="28"/>
        <v>0</v>
      </c>
      <c r="CD37" s="54" t="b">
        <f t="shared" si="29"/>
        <v>0</v>
      </c>
      <c r="CE37" s="54" t="b">
        <f t="shared" si="30"/>
        <v>0</v>
      </c>
      <c r="CF37" s="54" t="b">
        <f t="shared" si="31"/>
        <v>0</v>
      </c>
      <c r="CG37" s="54" t="b">
        <f t="shared" si="32"/>
        <v>0</v>
      </c>
      <c r="CH37" s="54" t="b">
        <f t="shared" si="33"/>
        <v>0</v>
      </c>
      <c r="CI37" s="54" t="b">
        <f t="shared" si="34"/>
        <v>0</v>
      </c>
      <c r="CJ37" s="54" t="b">
        <f t="shared" si="35"/>
        <v>0</v>
      </c>
      <c r="CK37" s="54" t="b">
        <f t="shared" si="36"/>
        <v>0</v>
      </c>
      <c r="CL37" s="54" t="b">
        <f t="shared" si="37"/>
        <v>0</v>
      </c>
      <c r="CM37" s="54" t="b">
        <f t="shared" si="38"/>
        <v>0</v>
      </c>
      <c r="CN37" s="54" t="b">
        <f t="shared" si="39"/>
        <v>0</v>
      </c>
      <c r="CO37" s="54" t="e">
        <f t="shared" si="40"/>
        <v>#NUM!</v>
      </c>
      <c r="CP37" s="54" t="b">
        <f t="shared" si="41"/>
        <v>0</v>
      </c>
      <c r="CQ37" s="54" t="b">
        <f t="shared" si="42"/>
        <v>0</v>
      </c>
      <c r="CR37" s="54" t="b">
        <f t="shared" si="43"/>
        <v>0</v>
      </c>
      <c r="CS37" s="54" t="b">
        <f t="shared" si="44"/>
        <v>0</v>
      </c>
      <c r="CT37" s="54" t="b">
        <f t="shared" si="45"/>
        <v>0</v>
      </c>
      <c r="CU37" s="54" t="b">
        <f t="shared" si="46"/>
        <v>0</v>
      </c>
      <c r="CV37" s="54" t="b">
        <f t="shared" si="47"/>
        <v>0</v>
      </c>
      <c r="CW37" s="54" t="b">
        <f t="shared" si="48"/>
        <v>0</v>
      </c>
      <c r="CX37" s="54" t="b">
        <f t="shared" si="49"/>
        <v>0</v>
      </c>
      <c r="CY37" s="54"/>
      <c r="CZ37" s="54">
        <f t="shared" si="50"/>
        <v>0</v>
      </c>
      <c r="DA37" s="54">
        <f t="shared" si="51"/>
        <v>0</v>
      </c>
      <c r="DB37" s="54">
        <f t="shared" si="52"/>
        <v>0</v>
      </c>
      <c r="DC37" s="54">
        <f t="shared" si="53"/>
        <v>0</v>
      </c>
      <c r="DD37" s="54">
        <f t="shared" si="54"/>
        <v>0</v>
      </c>
      <c r="DE37" s="54">
        <f t="shared" si="55"/>
        <v>0</v>
      </c>
      <c r="DF37" s="54">
        <f t="shared" si="56"/>
        <v>0</v>
      </c>
    </row>
    <row r="38" spans="1:110" ht="12.75">
      <c r="A38" s="54" t="str">
        <f>IF(Statistik!B18&lt;&gt;"",Statistik!B18,"")</f>
        <v>A21</v>
      </c>
      <c r="B38" s="54">
        <f>IF(Statistik!N18&lt;&gt;"",Statistik!N18,"")</f>
        <v>0</v>
      </c>
      <c r="C38" s="54">
        <f>IF(Statistik!O18&lt;&gt;"",Statistik!O18,"")</f>
      </c>
      <c r="D38" s="54">
        <f>IF(Statistik!P18&lt;&gt;"",Statistik!P18,"")</f>
      </c>
      <c r="E38" s="54">
        <f>IF(Statistik!Q18&lt;&gt;"",Statistik!Q18,"")</f>
      </c>
      <c r="F38" s="54">
        <f>IF(Statistik!R18&lt;&gt;"",Statistik!R18,"")</f>
      </c>
      <c r="G38" s="54">
        <f>IF(Statistik!S18&lt;&gt;"",Statistik!S18,"")</f>
      </c>
      <c r="H38" s="54">
        <f>IF(Statistik!T18&lt;&gt;"",Statistik!T18,"")</f>
      </c>
      <c r="I38" s="54">
        <f>IF(Statistik!U18&lt;&gt;"",Statistik!U18,"")</f>
      </c>
      <c r="J38" s="54">
        <f>IF(Statistik!V18&lt;&gt;"",Statistik!V18,"")</f>
      </c>
      <c r="K38" s="54">
        <f>IF(Statistik!W18&lt;&gt;"",Statistik!W18,"")</f>
      </c>
      <c r="L38" s="54">
        <f>IF(Statistik!X18&lt;&gt;"",Statistik!X18,"")</f>
      </c>
      <c r="M38" s="54">
        <f>IF(Statistik!Y18&lt;&gt;"",Statistik!Y18,"")</f>
      </c>
      <c r="N38" s="54">
        <f>IF(Statistik!Z18&lt;&gt;"",Statistik!Z18,"")</f>
      </c>
      <c r="O38" s="54">
        <f>IF(Statistik!AA18&lt;&gt;"",Statistik!AA18,"")</f>
      </c>
      <c r="P38" s="54">
        <f>IF(Statistik!AB18&lt;&gt;"",Statistik!AB18,"")</f>
      </c>
      <c r="Q38" s="54">
        <f>IF(Statistik!AC18&lt;&gt;"",Statistik!AC18,"")</f>
      </c>
      <c r="R38" s="54">
        <f>IF(Statistik!AD18&lt;&gt;"",Statistik!AD18,"")</f>
      </c>
      <c r="S38" s="54">
        <f>IF(Statistik!AE18&lt;&gt;"",Statistik!AE18,"")</f>
      </c>
      <c r="T38" s="54">
        <f>IF(Statistik!AF18&lt;&gt;"",Statistik!AF18,"")</f>
      </c>
      <c r="U38" s="54">
        <f>IF(Statistik!AG18&lt;&gt;"",Statistik!AG18,"")</f>
      </c>
      <c r="V38" s="54">
        <f>IF(Statistik!AH18&lt;&gt;"",Statistik!AH18,"")</f>
      </c>
      <c r="W38" s="54">
        <f>IF(Statistik!AI18&lt;&gt;"",Statistik!AI18,"")</f>
      </c>
      <c r="X38" s="54">
        <f>IF(Statistik!AJ18&lt;&gt;"",Statistik!AJ18,"")</f>
      </c>
      <c r="Y38" s="54">
        <f>IF(Statistik!AK18&lt;&gt;"",Statistik!AK18,"")</f>
      </c>
      <c r="Z38" s="54">
        <f>IF(Statistik!AL18&lt;&gt;"",Statistik!AL18,"")</f>
      </c>
      <c r="AA38" s="54">
        <f>IF(Statistik!AM18&lt;&gt;"",Statistik!AM18,"")</f>
      </c>
      <c r="AB38" s="54">
        <f>IF(Statistik!AN18&lt;&gt;"",Statistik!AN18,"")</f>
      </c>
      <c r="AC38" s="54">
        <f>IF(Statistik!AO18&lt;&gt;"",Statistik!AO18,"")</f>
      </c>
      <c r="AD38" s="54">
        <f>IF(Statistik!AP18&lt;&gt;"",Statistik!AP18,"")</f>
      </c>
      <c r="AE38" s="54">
        <f>IF(Statistik!AQ18&lt;&gt;"",Statistik!AQ18,"")</f>
      </c>
      <c r="AF38" s="54">
        <f>IF(Statistik!AR18&lt;&gt;"",Statistik!AR18,"")</f>
      </c>
      <c r="AG38" s="54">
        <f>IF(Statistik!AS18&lt;&gt;"",Statistik!AS18,"")</f>
      </c>
      <c r="AH38" s="54">
        <f>IF(Statistik!AT18&lt;&gt;"",Statistik!AT18,"")</f>
      </c>
      <c r="AI38" s="54">
        <f>IF(Statistik!AU18&lt;&gt;"",Statistik!AU18,"")</f>
      </c>
      <c r="AJ38" s="54">
        <f>IF(Statistik!AV18&lt;&gt;"",Statistik!AV18,"")</f>
      </c>
      <c r="AK38" s="54">
        <f>IF(Statistik!AW18&lt;&gt;"",Statistik!AW18,"")</f>
      </c>
      <c r="AL38" s="54">
        <f>IF(Statistik!AX18&lt;&gt;"",Statistik!AX18,"")</f>
      </c>
      <c r="AM38" s="54">
        <f>IF(Statistik!AY18&lt;&gt;"",Statistik!AY18,"")</f>
      </c>
      <c r="AN38" s="54">
        <f>IF(Statistik!AZ18&lt;&gt;"",Statistik!AZ18,"")</f>
      </c>
      <c r="AO38" s="54">
        <f>IF(Statistik!BA18&lt;&gt;"",Statistik!BA18,"")</f>
      </c>
      <c r="AP38" s="54">
        <f>IF(Statistik!BB18&lt;&gt;"",Statistik!BB18,"")</f>
      </c>
      <c r="AQ38" s="54">
        <f>IF(Statistik!BC18&lt;&gt;"",Statistik!BC18,"")</f>
      </c>
      <c r="AR38" s="54">
        <f>IF(Statistik!BD18&lt;&gt;"",Statistik!BD18,"")</f>
      </c>
      <c r="AS38" s="54">
        <f>IF(Statistik!BE18&lt;&gt;"",Statistik!BE18,"")</f>
      </c>
      <c r="AT38" s="54">
        <f>IF(Statistik!BF18&lt;&gt;"",Statistik!BF18,"")</f>
      </c>
      <c r="AU38" s="54">
        <f>IF(Statistik!BG18&lt;&gt;"",Statistik!BG18,"")</f>
      </c>
      <c r="AV38" s="54">
        <f>IF(Statistik!BH18&lt;&gt;"",Statistik!BH18,"")</f>
      </c>
      <c r="AW38" s="54">
        <f>IF(Statistik!BI18&lt;&gt;"",Statistik!BI18,"")</f>
      </c>
      <c r="AX38" s="54">
        <f>IF(Statistik!BJ18&lt;&gt;"",Statistik!BJ18,"")</f>
      </c>
      <c r="AY38" s="54">
        <f>IF(Statistik!BK18&lt;&gt;"",Statistik!BK18,"")</f>
      </c>
      <c r="AZ38" s="54">
        <f>Statistik!L18</f>
        <v>1</v>
      </c>
      <c r="BA38" s="54">
        <f t="shared" si="0"/>
        <v>0</v>
      </c>
      <c r="BB38" s="54" t="b">
        <f t="shared" si="1"/>
        <v>0</v>
      </c>
      <c r="BC38" s="54" t="b">
        <f t="shared" si="2"/>
        <v>0</v>
      </c>
      <c r="BD38" s="54" t="b">
        <f t="shared" si="3"/>
        <v>0</v>
      </c>
      <c r="BE38" s="54" t="b">
        <f t="shared" si="4"/>
        <v>0</v>
      </c>
      <c r="BF38" s="54" t="b">
        <f t="shared" si="5"/>
        <v>0</v>
      </c>
      <c r="BG38" s="54" t="b">
        <f t="shared" si="6"/>
        <v>0</v>
      </c>
      <c r="BH38" s="54" t="b">
        <f t="shared" si="7"/>
        <v>0</v>
      </c>
      <c r="BI38" s="54" t="b">
        <f t="shared" si="8"/>
        <v>0</v>
      </c>
      <c r="BJ38" s="54" t="b">
        <f t="shared" si="9"/>
        <v>0</v>
      </c>
      <c r="BK38" s="54" t="b">
        <f t="shared" si="10"/>
        <v>0</v>
      </c>
      <c r="BL38" s="54" t="b">
        <f t="shared" si="11"/>
        <v>0</v>
      </c>
      <c r="BM38" s="54" t="b">
        <f t="shared" si="12"/>
        <v>0</v>
      </c>
      <c r="BN38" s="54" t="b">
        <f t="shared" si="13"/>
        <v>0</v>
      </c>
      <c r="BO38" s="54" t="b">
        <f t="shared" si="14"/>
        <v>0</v>
      </c>
      <c r="BP38" s="54" t="b">
        <f t="shared" si="15"/>
        <v>0</v>
      </c>
      <c r="BQ38" s="54" t="b">
        <f t="shared" si="16"/>
        <v>0</v>
      </c>
      <c r="BR38" s="54" t="b">
        <f t="shared" si="17"/>
        <v>0</v>
      </c>
      <c r="BS38" s="54" t="b">
        <f t="shared" si="18"/>
        <v>0</v>
      </c>
      <c r="BT38" s="54" t="b">
        <f t="shared" si="19"/>
        <v>0</v>
      </c>
      <c r="BU38" s="54" t="b">
        <f t="shared" si="20"/>
        <v>0</v>
      </c>
      <c r="BV38" s="54" t="b">
        <f t="shared" si="21"/>
        <v>0</v>
      </c>
      <c r="BW38" s="54" t="b">
        <f t="shared" si="22"/>
        <v>0</v>
      </c>
      <c r="BX38" s="54" t="b">
        <f t="shared" si="23"/>
        <v>0</v>
      </c>
      <c r="BY38" s="54" t="b">
        <f t="shared" si="24"/>
        <v>0</v>
      </c>
      <c r="BZ38" s="54" t="b">
        <f t="shared" si="25"/>
        <v>0</v>
      </c>
      <c r="CA38" s="54" t="b">
        <f t="shared" si="26"/>
        <v>0</v>
      </c>
      <c r="CB38" s="54" t="b">
        <f t="shared" si="27"/>
        <v>0</v>
      </c>
      <c r="CC38" s="54" t="b">
        <f t="shared" si="28"/>
        <v>0</v>
      </c>
      <c r="CD38" s="54" t="b">
        <f t="shared" si="29"/>
        <v>0</v>
      </c>
      <c r="CE38" s="54" t="b">
        <f t="shared" si="30"/>
        <v>0</v>
      </c>
      <c r="CF38" s="54" t="b">
        <f t="shared" si="31"/>
        <v>0</v>
      </c>
      <c r="CG38" s="54" t="b">
        <f t="shared" si="32"/>
        <v>0</v>
      </c>
      <c r="CH38" s="54" t="b">
        <f t="shared" si="33"/>
        <v>0</v>
      </c>
      <c r="CI38" s="54" t="b">
        <f t="shared" si="34"/>
        <v>0</v>
      </c>
      <c r="CJ38" s="54" t="b">
        <f t="shared" si="35"/>
        <v>0</v>
      </c>
      <c r="CK38" s="54" t="b">
        <f t="shared" si="36"/>
        <v>0</v>
      </c>
      <c r="CL38" s="54" t="b">
        <f t="shared" si="37"/>
        <v>0</v>
      </c>
      <c r="CM38" s="54" t="b">
        <f t="shared" si="38"/>
        <v>0</v>
      </c>
      <c r="CN38" s="54" t="b">
        <f t="shared" si="39"/>
        <v>0</v>
      </c>
      <c r="CO38" s="54" t="e">
        <f t="shared" si="40"/>
        <v>#NUM!</v>
      </c>
      <c r="CP38" s="54" t="b">
        <f t="shared" si="41"/>
        <v>0</v>
      </c>
      <c r="CQ38" s="54" t="b">
        <f t="shared" si="42"/>
        <v>0</v>
      </c>
      <c r="CR38" s="54" t="b">
        <f t="shared" si="43"/>
        <v>0</v>
      </c>
      <c r="CS38" s="54" t="b">
        <f t="shared" si="44"/>
        <v>0</v>
      </c>
      <c r="CT38" s="54" t="b">
        <f t="shared" si="45"/>
        <v>0</v>
      </c>
      <c r="CU38" s="54" t="b">
        <f t="shared" si="46"/>
        <v>0</v>
      </c>
      <c r="CV38" s="54" t="b">
        <f t="shared" si="47"/>
        <v>0</v>
      </c>
      <c r="CW38" s="54" t="b">
        <f t="shared" si="48"/>
        <v>0</v>
      </c>
      <c r="CX38" s="54" t="b">
        <f t="shared" si="49"/>
        <v>0</v>
      </c>
      <c r="CY38" s="54"/>
      <c r="CZ38" s="54">
        <f t="shared" si="50"/>
        <v>0</v>
      </c>
      <c r="DA38" s="54">
        <f t="shared" si="51"/>
        <v>0</v>
      </c>
      <c r="DB38" s="54">
        <f t="shared" si="52"/>
        <v>0</v>
      </c>
      <c r="DC38" s="54">
        <f t="shared" si="53"/>
        <v>0</v>
      </c>
      <c r="DD38" s="54">
        <f t="shared" si="54"/>
        <v>0</v>
      </c>
      <c r="DE38" s="54">
        <f t="shared" si="55"/>
        <v>0</v>
      </c>
      <c r="DF38" s="54">
        <f t="shared" si="56"/>
        <v>0</v>
      </c>
    </row>
    <row r="39" spans="1:110" ht="12.75">
      <c r="A39" s="54" t="str">
        <f>IF(Statistik!B19&lt;&gt;"",Statistik!B19,"")</f>
        <v>A22</v>
      </c>
      <c r="B39" s="54">
        <f>IF(Statistik!N19&lt;&gt;"",Statistik!N19,"")</f>
        <v>0</v>
      </c>
      <c r="C39" s="54">
        <f>IF(Statistik!O19&lt;&gt;"",Statistik!O19,"")</f>
      </c>
      <c r="D39" s="54">
        <f>IF(Statistik!P19&lt;&gt;"",Statistik!P19,"")</f>
      </c>
      <c r="E39" s="54">
        <f>IF(Statistik!Q19&lt;&gt;"",Statistik!Q19,"")</f>
      </c>
      <c r="F39" s="54">
        <f>IF(Statistik!R19&lt;&gt;"",Statistik!R19,"")</f>
      </c>
      <c r="G39" s="54">
        <f>IF(Statistik!S19&lt;&gt;"",Statistik!S19,"")</f>
      </c>
      <c r="H39" s="54">
        <f>IF(Statistik!T19&lt;&gt;"",Statistik!T19,"")</f>
      </c>
      <c r="I39" s="54">
        <f>IF(Statistik!U19&lt;&gt;"",Statistik!U19,"")</f>
      </c>
      <c r="J39" s="54">
        <f>IF(Statistik!V19&lt;&gt;"",Statistik!V19,"")</f>
      </c>
      <c r="K39" s="54">
        <f>IF(Statistik!W19&lt;&gt;"",Statistik!W19,"")</f>
      </c>
      <c r="L39" s="54">
        <f>IF(Statistik!X19&lt;&gt;"",Statistik!X19,"")</f>
      </c>
      <c r="M39" s="54">
        <f>IF(Statistik!Y19&lt;&gt;"",Statistik!Y19,"")</f>
      </c>
      <c r="N39" s="54">
        <f>IF(Statistik!Z19&lt;&gt;"",Statistik!Z19,"")</f>
      </c>
      <c r="O39" s="54">
        <f>IF(Statistik!AA19&lt;&gt;"",Statistik!AA19,"")</f>
      </c>
      <c r="P39" s="54">
        <f>IF(Statistik!AB19&lt;&gt;"",Statistik!AB19,"")</f>
      </c>
      <c r="Q39" s="54">
        <f>IF(Statistik!AC19&lt;&gt;"",Statistik!AC19,"")</f>
      </c>
      <c r="R39" s="54">
        <f>IF(Statistik!AD19&lt;&gt;"",Statistik!AD19,"")</f>
      </c>
      <c r="S39" s="54">
        <f>IF(Statistik!AE19&lt;&gt;"",Statistik!AE19,"")</f>
      </c>
      <c r="T39" s="54">
        <f>IF(Statistik!AF19&lt;&gt;"",Statistik!AF19,"")</f>
      </c>
      <c r="U39" s="54">
        <f>IF(Statistik!AG19&lt;&gt;"",Statistik!AG19,"")</f>
      </c>
      <c r="V39" s="54">
        <f>IF(Statistik!AH19&lt;&gt;"",Statistik!AH19,"")</f>
      </c>
      <c r="W39" s="54">
        <f>IF(Statistik!AI19&lt;&gt;"",Statistik!AI19,"")</f>
      </c>
      <c r="X39" s="54">
        <f>IF(Statistik!AJ19&lt;&gt;"",Statistik!AJ19,"")</f>
      </c>
      <c r="Y39" s="54">
        <f>IF(Statistik!AK19&lt;&gt;"",Statistik!AK19,"")</f>
      </c>
      <c r="Z39" s="54">
        <f>IF(Statistik!AL19&lt;&gt;"",Statistik!AL19,"")</f>
      </c>
      <c r="AA39" s="54">
        <f>IF(Statistik!AM19&lt;&gt;"",Statistik!AM19,"")</f>
      </c>
      <c r="AB39" s="54">
        <f>IF(Statistik!AN19&lt;&gt;"",Statistik!AN19,"")</f>
      </c>
      <c r="AC39" s="54">
        <f>IF(Statistik!AO19&lt;&gt;"",Statistik!AO19,"")</f>
      </c>
      <c r="AD39" s="54">
        <f>IF(Statistik!AP19&lt;&gt;"",Statistik!AP19,"")</f>
      </c>
      <c r="AE39" s="54">
        <f>IF(Statistik!AQ19&lt;&gt;"",Statistik!AQ19,"")</f>
      </c>
      <c r="AF39" s="54">
        <f>IF(Statistik!AR19&lt;&gt;"",Statistik!AR19,"")</f>
      </c>
      <c r="AG39" s="54">
        <f>IF(Statistik!AS19&lt;&gt;"",Statistik!AS19,"")</f>
      </c>
      <c r="AH39" s="54">
        <f>IF(Statistik!AT19&lt;&gt;"",Statistik!AT19,"")</f>
      </c>
      <c r="AI39" s="54">
        <f>IF(Statistik!AU19&lt;&gt;"",Statistik!AU19,"")</f>
      </c>
      <c r="AJ39" s="54">
        <f>IF(Statistik!AV19&lt;&gt;"",Statistik!AV19,"")</f>
      </c>
      <c r="AK39" s="54">
        <f>IF(Statistik!AW19&lt;&gt;"",Statistik!AW19,"")</f>
      </c>
      <c r="AL39" s="54">
        <f>IF(Statistik!AX19&lt;&gt;"",Statistik!AX19,"")</f>
      </c>
      <c r="AM39" s="54">
        <f>IF(Statistik!AY19&lt;&gt;"",Statistik!AY19,"")</f>
      </c>
      <c r="AN39" s="54">
        <f>IF(Statistik!AZ19&lt;&gt;"",Statistik!AZ19,"")</f>
      </c>
      <c r="AO39" s="54">
        <f>IF(Statistik!BA19&lt;&gt;"",Statistik!BA19,"")</f>
      </c>
      <c r="AP39" s="54">
        <f>IF(Statistik!BB19&lt;&gt;"",Statistik!BB19,"")</f>
      </c>
      <c r="AQ39" s="54">
        <f>IF(Statistik!BC19&lt;&gt;"",Statistik!BC19,"")</f>
      </c>
      <c r="AR39" s="54">
        <f>IF(Statistik!BD19&lt;&gt;"",Statistik!BD19,"")</f>
      </c>
      <c r="AS39" s="54">
        <f>IF(Statistik!BE19&lt;&gt;"",Statistik!BE19,"")</f>
      </c>
      <c r="AT39" s="54">
        <f>IF(Statistik!BF19&lt;&gt;"",Statistik!BF19,"")</f>
      </c>
      <c r="AU39" s="54">
        <f>IF(Statistik!BG19&lt;&gt;"",Statistik!BG19,"")</f>
      </c>
      <c r="AV39" s="54">
        <f>IF(Statistik!BH19&lt;&gt;"",Statistik!BH19,"")</f>
      </c>
      <c r="AW39" s="54">
        <f>IF(Statistik!BI19&lt;&gt;"",Statistik!BI19,"")</f>
      </c>
      <c r="AX39" s="54">
        <f>IF(Statistik!BJ19&lt;&gt;"",Statistik!BJ19,"")</f>
      </c>
      <c r="AY39" s="54">
        <f>IF(Statistik!BK19&lt;&gt;"",Statistik!BK19,"")</f>
      </c>
      <c r="AZ39" s="54">
        <f>Statistik!L19</f>
        <v>1</v>
      </c>
      <c r="BA39" s="54">
        <f t="shared" si="0"/>
        <v>0</v>
      </c>
      <c r="BB39" s="54" t="b">
        <f t="shared" si="1"/>
        <v>0</v>
      </c>
      <c r="BC39" s="54" t="b">
        <f t="shared" si="2"/>
        <v>0</v>
      </c>
      <c r="BD39" s="54" t="b">
        <f t="shared" si="3"/>
        <v>0</v>
      </c>
      <c r="BE39" s="54" t="b">
        <f t="shared" si="4"/>
        <v>0</v>
      </c>
      <c r="BF39" s="54" t="b">
        <f t="shared" si="5"/>
        <v>0</v>
      </c>
      <c r="BG39" s="54" t="b">
        <f t="shared" si="6"/>
        <v>0</v>
      </c>
      <c r="BH39" s="54" t="b">
        <f t="shared" si="7"/>
        <v>0</v>
      </c>
      <c r="BI39" s="54" t="b">
        <f t="shared" si="8"/>
        <v>0</v>
      </c>
      <c r="BJ39" s="54" t="b">
        <f t="shared" si="9"/>
        <v>0</v>
      </c>
      <c r="BK39" s="54" t="b">
        <f t="shared" si="10"/>
        <v>0</v>
      </c>
      <c r="BL39" s="54" t="b">
        <f t="shared" si="11"/>
        <v>0</v>
      </c>
      <c r="BM39" s="54" t="b">
        <f t="shared" si="12"/>
        <v>0</v>
      </c>
      <c r="BN39" s="54" t="b">
        <f t="shared" si="13"/>
        <v>0</v>
      </c>
      <c r="BO39" s="54" t="b">
        <f t="shared" si="14"/>
        <v>0</v>
      </c>
      <c r="BP39" s="54" t="b">
        <f t="shared" si="15"/>
        <v>0</v>
      </c>
      <c r="BQ39" s="54" t="b">
        <f t="shared" si="16"/>
        <v>0</v>
      </c>
      <c r="BR39" s="54" t="b">
        <f t="shared" si="17"/>
        <v>0</v>
      </c>
      <c r="BS39" s="54" t="b">
        <f t="shared" si="18"/>
        <v>0</v>
      </c>
      <c r="BT39" s="54" t="b">
        <f t="shared" si="19"/>
        <v>0</v>
      </c>
      <c r="BU39" s="54" t="b">
        <f t="shared" si="20"/>
        <v>0</v>
      </c>
      <c r="BV39" s="54" t="b">
        <f t="shared" si="21"/>
        <v>0</v>
      </c>
      <c r="BW39" s="54" t="b">
        <f t="shared" si="22"/>
        <v>0</v>
      </c>
      <c r="BX39" s="54" t="b">
        <f t="shared" si="23"/>
        <v>0</v>
      </c>
      <c r="BY39" s="54" t="b">
        <f t="shared" si="24"/>
        <v>0</v>
      </c>
      <c r="BZ39" s="54" t="b">
        <f t="shared" si="25"/>
        <v>0</v>
      </c>
      <c r="CA39" s="54" t="b">
        <f t="shared" si="26"/>
        <v>0</v>
      </c>
      <c r="CB39" s="54" t="b">
        <f t="shared" si="27"/>
        <v>0</v>
      </c>
      <c r="CC39" s="54" t="b">
        <f t="shared" si="28"/>
        <v>0</v>
      </c>
      <c r="CD39" s="54" t="b">
        <f t="shared" si="29"/>
        <v>0</v>
      </c>
      <c r="CE39" s="54" t="b">
        <f t="shared" si="30"/>
        <v>0</v>
      </c>
      <c r="CF39" s="54" t="b">
        <f t="shared" si="31"/>
        <v>0</v>
      </c>
      <c r="CG39" s="54" t="b">
        <f t="shared" si="32"/>
        <v>0</v>
      </c>
      <c r="CH39" s="54" t="b">
        <f t="shared" si="33"/>
        <v>0</v>
      </c>
      <c r="CI39" s="54" t="b">
        <f t="shared" si="34"/>
        <v>0</v>
      </c>
      <c r="CJ39" s="54" t="b">
        <f t="shared" si="35"/>
        <v>0</v>
      </c>
      <c r="CK39" s="54" t="b">
        <f t="shared" si="36"/>
        <v>0</v>
      </c>
      <c r="CL39" s="54" t="b">
        <f t="shared" si="37"/>
        <v>0</v>
      </c>
      <c r="CM39" s="54" t="b">
        <f t="shared" si="38"/>
        <v>0</v>
      </c>
      <c r="CN39" s="54" t="b">
        <f t="shared" si="39"/>
        <v>0</v>
      </c>
      <c r="CO39" s="54" t="e">
        <f t="shared" si="40"/>
        <v>#NUM!</v>
      </c>
      <c r="CP39" s="54" t="b">
        <f t="shared" si="41"/>
        <v>0</v>
      </c>
      <c r="CQ39" s="54" t="b">
        <f t="shared" si="42"/>
        <v>0</v>
      </c>
      <c r="CR39" s="54" t="b">
        <f t="shared" si="43"/>
        <v>0</v>
      </c>
      <c r="CS39" s="54" t="b">
        <f t="shared" si="44"/>
        <v>0</v>
      </c>
      <c r="CT39" s="54" t="b">
        <f t="shared" si="45"/>
        <v>0</v>
      </c>
      <c r="CU39" s="54" t="b">
        <f t="shared" si="46"/>
        <v>0</v>
      </c>
      <c r="CV39" s="54" t="b">
        <f t="shared" si="47"/>
        <v>0</v>
      </c>
      <c r="CW39" s="54" t="b">
        <f t="shared" si="48"/>
        <v>0</v>
      </c>
      <c r="CX39" s="54" t="b">
        <f t="shared" si="49"/>
        <v>0</v>
      </c>
      <c r="CY39" s="54"/>
      <c r="CZ39" s="54">
        <f t="shared" si="50"/>
        <v>0</v>
      </c>
      <c r="DA39" s="54">
        <f t="shared" si="51"/>
        <v>0</v>
      </c>
      <c r="DB39" s="54">
        <f t="shared" si="52"/>
        <v>0</v>
      </c>
      <c r="DC39" s="54">
        <f t="shared" si="53"/>
        <v>0</v>
      </c>
      <c r="DD39" s="54">
        <f t="shared" si="54"/>
        <v>0</v>
      </c>
      <c r="DE39" s="54">
        <f t="shared" si="55"/>
        <v>0</v>
      </c>
      <c r="DF39" s="54">
        <f t="shared" si="56"/>
        <v>0</v>
      </c>
    </row>
    <row r="40" spans="1:110" ht="12.75">
      <c r="A40" s="54" t="str">
        <f>IF(Statistik!B20&lt;&gt;"",Statistik!B20,"")</f>
        <v>A23</v>
      </c>
      <c r="B40" s="54">
        <f>IF(Statistik!N20&lt;&gt;"",Statistik!N20,"")</f>
        <v>0</v>
      </c>
      <c r="C40" s="54">
        <f>IF(Statistik!O20&lt;&gt;"",Statistik!O20,"")</f>
      </c>
      <c r="D40" s="54">
        <f>IF(Statistik!P20&lt;&gt;"",Statistik!P20,"")</f>
      </c>
      <c r="E40" s="54">
        <f>IF(Statistik!Q20&lt;&gt;"",Statistik!Q20,"")</f>
      </c>
      <c r="F40" s="54">
        <f>IF(Statistik!R20&lt;&gt;"",Statistik!R20,"")</f>
      </c>
      <c r="G40" s="54">
        <f>IF(Statistik!S20&lt;&gt;"",Statistik!S20,"")</f>
      </c>
      <c r="H40" s="54">
        <f>IF(Statistik!T20&lt;&gt;"",Statistik!T20,"")</f>
      </c>
      <c r="I40" s="54">
        <f>IF(Statistik!U20&lt;&gt;"",Statistik!U20,"")</f>
      </c>
      <c r="J40" s="54">
        <f>IF(Statistik!V20&lt;&gt;"",Statistik!V20,"")</f>
      </c>
      <c r="K40" s="54">
        <f>IF(Statistik!W20&lt;&gt;"",Statistik!W20,"")</f>
      </c>
      <c r="L40" s="54">
        <f>IF(Statistik!X20&lt;&gt;"",Statistik!X20,"")</f>
      </c>
      <c r="M40" s="54">
        <f>IF(Statistik!Y20&lt;&gt;"",Statistik!Y20,"")</f>
      </c>
      <c r="N40" s="54">
        <f>IF(Statistik!Z20&lt;&gt;"",Statistik!Z20,"")</f>
      </c>
      <c r="O40" s="54">
        <f>IF(Statistik!AA20&lt;&gt;"",Statistik!AA20,"")</f>
      </c>
      <c r="P40" s="54">
        <f>IF(Statistik!AB20&lt;&gt;"",Statistik!AB20,"")</f>
      </c>
      <c r="Q40" s="54">
        <f>IF(Statistik!AC20&lt;&gt;"",Statistik!AC20,"")</f>
      </c>
      <c r="R40" s="54">
        <f>IF(Statistik!AD20&lt;&gt;"",Statistik!AD20,"")</f>
      </c>
      <c r="S40" s="54">
        <f>IF(Statistik!AE20&lt;&gt;"",Statistik!AE20,"")</f>
      </c>
      <c r="T40" s="54">
        <f>IF(Statistik!AF20&lt;&gt;"",Statistik!AF20,"")</f>
      </c>
      <c r="U40" s="54">
        <f>IF(Statistik!AG20&lt;&gt;"",Statistik!AG20,"")</f>
      </c>
      <c r="V40" s="54">
        <f>IF(Statistik!AH20&lt;&gt;"",Statistik!AH20,"")</f>
      </c>
      <c r="W40" s="54">
        <f>IF(Statistik!AI20&lt;&gt;"",Statistik!AI20,"")</f>
      </c>
      <c r="X40" s="54">
        <f>IF(Statistik!AJ20&lt;&gt;"",Statistik!AJ20,"")</f>
      </c>
      <c r="Y40" s="54">
        <f>IF(Statistik!AK20&lt;&gt;"",Statistik!AK20,"")</f>
      </c>
      <c r="Z40" s="54">
        <f>IF(Statistik!AL20&lt;&gt;"",Statistik!AL20,"")</f>
      </c>
      <c r="AA40" s="54">
        <f>IF(Statistik!AM20&lt;&gt;"",Statistik!AM20,"")</f>
      </c>
      <c r="AB40" s="54">
        <f>IF(Statistik!AN20&lt;&gt;"",Statistik!AN20,"")</f>
      </c>
      <c r="AC40" s="54">
        <f>IF(Statistik!AO20&lt;&gt;"",Statistik!AO20,"")</f>
      </c>
      <c r="AD40" s="54">
        <f>IF(Statistik!AP20&lt;&gt;"",Statistik!AP20,"")</f>
      </c>
      <c r="AE40" s="54">
        <f>IF(Statistik!AQ20&lt;&gt;"",Statistik!AQ20,"")</f>
      </c>
      <c r="AF40" s="54">
        <f>IF(Statistik!AR20&lt;&gt;"",Statistik!AR20,"")</f>
      </c>
      <c r="AG40" s="54">
        <f>IF(Statistik!AS20&lt;&gt;"",Statistik!AS20,"")</f>
      </c>
      <c r="AH40" s="54">
        <f>IF(Statistik!AT20&lt;&gt;"",Statistik!AT20,"")</f>
      </c>
      <c r="AI40" s="54">
        <f>IF(Statistik!AU20&lt;&gt;"",Statistik!AU20,"")</f>
      </c>
      <c r="AJ40" s="54">
        <f>IF(Statistik!AV20&lt;&gt;"",Statistik!AV20,"")</f>
      </c>
      <c r="AK40" s="54">
        <f>IF(Statistik!AW20&lt;&gt;"",Statistik!AW20,"")</f>
      </c>
      <c r="AL40" s="54">
        <f>IF(Statistik!AX20&lt;&gt;"",Statistik!AX20,"")</f>
      </c>
      <c r="AM40" s="54">
        <f>IF(Statistik!AY20&lt;&gt;"",Statistik!AY20,"")</f>
      </c>
      <c r="AN40" s="54">
        <f>IF(Statistik!AZ20&lt;&gt;"",Statistik!AZ20,"")</f>
      </c>
      <c r="AO40" s="54">
        <f>IF(Statistik!BA20&lt;&gt;"",Statistik!BA20,"")</f>
      </c>
      <c r="AP40" s="54">
        <f>IF(Statistik!BB20&lt;&gt;"",Statistik!BB20,"")</f>
      </c>
      <c r="AQ40" s="54">
        <f>IF(Statistik!BC20&lt;&gt;"",Statistik!BC20,"")</f>
      </c>
      <c r="AR40" s="54">
        <f>IF(Statistik!BD20&lt;&gt;"",Statistik!BD20,"")</f>
      </c>
      <c r="AS40" s="54">
        <f>IF(Statistik!BE20&lt;&gt;"",Statistik!BE20,"")</f>
      </c>
      <c r="AT40" s="54">
        <f>IF(Statistik!BF20&lt;&gt;"",Statistik!BF20,"")</f>
      </c>
      <c r="AU40" s="54">
        <f>IF(Statistik!BG20&lt;&gt;"",Statistik!BG20,"")</f>
      </c>
      <c r="AV40" s="54">
        <f>IF(Statistik!BH20&lt;&gt;"",Statistik!BH20,"")</f>
      </c>
      <c r="AW40" s="54">
        <f>IF(Statistik!BI20&lt;&gt;"",Statistik!BI20,"")</f>
      </c>
      <c r="AX40" s="54">
        <f>IF(Statistik!BJ20&lt;&gt;"",Statistik!BJ20,"")</f>
      </c>
      <c r="AY40" s="54">
        <f>IF(Statistik!BK20&lt;&gt;"",Statistik!BK20,"")</f>
      </c>
      <c r="AZ40" s="54">
        <f>Statistik!L20</f>
        <v>1</v>
      </c>
      <c r="BA40" s="54">
        <f t="shared" si="0"/>
        <v>0</v>
      </c>
      <c r="BB40" s="54" t="b">
        <f t="shared" si="1"/>
        <v>0</v>
      </c>
      <c r="BC40" s="54" t="b">
        <f t="shared" si="2"/>
        <v>0</v>
      </c>
      <c r="BD40" s="54" t="b">
        <f t="shared" si="3"/>
        <v>0</v>
      </c>
      <c r="BE40" s="54" t="b">
        <f t="shared" si="4"/>
        <v>0</v>
      </c>
      <c r="BF40" s="54" t="b">
        <f t="shared" si="5"/>
        <v>0</v>
      </c>
      <c r="BG40" s="54" t="b">
        <f t="shared" si="6"/>
        <v>0</v>
      </c>
      <c r="BH40" s="54" t="b">
        <f t="shared" si="7"/>
        <v>0</v>
      </c>
      <c r="BI40" s="54" t="b">
        <f t="shared" si="8"/>
        <v>0</v>
      </c>
      <c r="BJ40" s="54" t="b">
        <f t="shared" si="9"/>
        <v>0</v>
      </c>
      <c r="BK40" s="54" t="b">
        <f t="shared" si="10"/>
        <v>0</v>
      </c>
      <c r="BL40" s="54" t="b">
        <f t="shared" si="11"/>
        <v>0</v>
      </c>
      <c r="BM40" s="54" t="b">
        <f t="shared" si="12"/>
        <v>0</v>
      </c>
      <c r="BN40" s="54" t="b">
        <f t="shared" si="13"/>
        <v>0</v>
      </c>
      <c r="BO40" s="54" t="b">
        <f t="shared" si="14"/>
        <v>0</v>
      </c>
      <c r="BP40" s="54" t="b">
        <f t="shared" si="15"/>
        <v>0</v>
      </c>
      <c r="BQ40" s="54" t="b">
        <f t="shared" si="16"/>
        <v>0</v>
      </c>
      <c r="BR40" s="54" t="b">
        <f t="shared" si="17"/>
        <v>0</v>
      </c>
      <c r="BS40" s="54" t="b">
        <f t="shared" si="18"/>
        <v>0</v>
      </c>
      <c r="BT40" s="54" t="b">
        <f t="shared" si="19"/>
        <v>0</v>
      </c>
      <c r="BU40" s="54" t="b">
        <f t="shared" si="20"/>
        <v>0</v>
      </c>
      <c r="BV40" s="54" t="b">
        <f t="shared" si="21"/>
        <v>0</v>
      </c>
      <c r="BW40" s="54" t="b">
        <f t="shared" si="22"/>
        <v>0</v>
      </c>
      <c r="BX40" s="54" t="b">
        <f t="shared" si="23"/>
        <v>0</v>
      </c>
      <c r="BY40" s="54" t="b">
        <f t="shared" si="24"/>
        <v>0</v>
      </c>
      <c r="BZ40" s="54" t="b">
        <f t="shared" si="25"/>
        <v>0</v>
      </c>
      <c r="CA40" s="54" t="b">
        <f t="shared" si="26"/>
        <v>0</v>
      </c>
      <c r="CB40" s="54" t="b">
        <f t="shared" si="27"/>
        <v>0</v>
      </c>
      <c r="CC40" s="54" t="b">
        <f t="shared" si="28"/>
        <v>0</v>
      </c>
      <c r="CD40" s="54" t="b">
        <f t="shared" si="29"/>
        <v>0</v>
      </c>
      <c r="CE40" s="54" t="b">
        <f t="shared" si="30"/>
        <v>0</v>
      </c>
      <c r="CF40" s="54" t="b">
        <f t="shared" si="31"/>
        <v>0</v>
      </c>
      <c r="CG40" s="54" t="b">
        <f t="shared" si="32"/>
        <v>0</v>
      </c>
      <c r="CH40" s="54" t="b">
        <f t="shared" si="33"/>
        <v>0</v>
      </c>
      <c r="CI40" s="54" t="b">
        <f t="shared" si="34"/>
        <v>0</v>
      </c>
      <c r="CJ40" s="54" t="b">
        <f t="shared" si="35"/>
        <v>0</v>
      </c>
      <c r="CK40" s="54" t="b">
        <f t="shared" si="36"/>
        <v>0</v>
      </c>
      <c r="CL40" s="54" t="b">
        <f t="shared" si="37"/>
        <v>0</v>
      </c>
      <c r="CM40" s="54" t="b">
        <f t="shared" si="38"/>
        <v>0</v>
      </c>
      <c r="CN40" s="54" t="b">
        <f t="shared" si="39"/>
        <v>0</v>
      </c>
      <c r="CO40" s="54" t="e">
        <f t="shared" si="40"/>
        <v>#NUM!</v>
      </c>
      <c r="CP40" s="54" t="b">
        <f t="shared" si="41"/>
        <v>0</v>
      </c>
      <c r="CQ40" s="54" t="b">
        <f t="shared" si="42"/>
        <v>0</v>
      </c>
      <c r="CR40" s="54" t="b">
        <f t="shared" si="43"/>
        <v>0</v>
      </c>
      <c r="CS40" s="54" t="b">
        <f t="shared" si="44"/>
        <v>0</v>
      </c>
      <c r="CT40" s="54" t="b">
        <f t="shared" si="45"/>
        <v>0</v>
      </c>
      <c r="CU40" s="54" t="b">
        <f t="shared" si="46"/>
        <v>0</v>
      </c>
      <c r="CV40" s="54" t="b">
        <f t="shared" si="47"/>
        <v>0</v>
      </c>
      <c r="CW40" s="54" t="b">
        <f t="shared" si="48"/>
        <v>0</v>
      </c>
      <c r="CX40" s="54" t="b">
        <f t="shared" si="49"/>
        <v>0</v>
      </c>
      <c r="CY40" s="54"/>
      <c r="CZ40" s="54">
        <f t="shared" si="50"/>
        <v>0</v>
      </c>
      <c r="DA40" s="54">
        <f t="shared" si="51"/>
        <v>0</v>
      </c>
      <c r="DB40" s="54">
        <f t="shared" si="52"/>
        <v>0</v>
      </c>
      <c r="DC40" s="54">
        <f t="shared" si="53"/>
        <v>0</v>
      </c>
      <c r="DD40" s="54">
        <f t="shared" si="54"/>
        <v>0</v>
      </c>
      <c r="DE40" s="54">
        <f t="shared" si="55"/>
        <v>0</v>
      </c>
      <c r="DF40" s="54">
        <f t="shared" si="56"/>
        <v>0</v>
      </c>
    </row>
    <row r="41" spans="1:110" ht="12.75">
      <c r="A41" s="54" t="str">
        <f>IF(Statistik!B21&lt;&gt;"",Statistik!B21,"")</f>
        <v>A24</v>
      </c>
      <c r="B41" s="54">
        <f>IF(Statistik!N21&lt;&gt;"",Statistik!N21,"")</f>
        <v>0</v>
      </c>
      <c r="C41" s="54">
        <f>IF(Statistik!O21&lt;&gt;"",Statistik!O21,"")</f>
      </c>
      <c r="D41" s="54">
        <f>IF(Statistik!P21&lt;&gt;"",Statistik!P21,"")</f>
      </c>
      <c r="E41" s="54">
        <f>IF(Statistik!Q21&lt;&gt;"",Statistik!Q21,"")</f>
      </c>
      <c r="F41" s="54">
        <f>IF(Statistik!R21&lt;&gt;"",Statistik!R21,"")</f>
      </c>
      <c r="G41" s="54">
        <f>IF(Statistik!S21&lt;&gt;"",Statistik!S21,"")</f>
      </c>
      <c r="H41" s="54">
        <f>IF(Statistik!T21&lt;&gt;"",Statistik!T21,"")</f>
      </c>
      <c r="I41" s="54">
        <f>IF(Statistik!U21&lt;&gt;"",Statistik!U21,"")</f>
      </c>
      <c r="J41" s="54">
        <f>IF(Statistik!V21&lt;&gt;"",Statistik!V21,"")</f>
      </c>
      <c r="K41" s="54">
        <f>IF(Statistik!W21&lt;&gt;"",Statistik!W21,"")</f>
      </c>
      <c r="L41" s="54">
        <f>IF(Statistik!X21&lt;&gt;"",Statistik!X21,"")</f>
      </c>
      <c r="M41" s="54">
        <f>IF(Statistik!Y21&lt;&gt;"",Statistik!Y21,"")</f>
      </c>
      <c r="N41" s="54">
        <f>IF(Statistik!Z21&lt;&gt;"",Statistik!Z21,"")</f>
      </c>
      <c r="O41" s="54">
        <f>IF(Statistik!AA21&lt;&gt;"",Statistik!AA21,"")</f>
      </c>
      <c r="P41" s="54">
        <f>IF(Statistik!AB21&lt;&gt;"",Statistik!AB21,"")</f>
      </c>
      <c r="Q41" s="54">
        <f>IF(Statistik!AC21&lt;&gt;"",Statistik!AC21,"")</f>
      </c>
      <c r="R41" s="54">
        <f>IF(Statistik!AD21&lt;&gt;"",Statistik!AD21,"")</f>
      </c>
      <c r="S41" s="54">
        <f>IF(Statistik!AE21&lt;&gt;"",Statistik!AE21,"")</f>
      </c>
      <c r="T41" s="54">
        <f>IF(Statistik!AF21&lt;&gt;"",Statistik!AF21,"")</f>
      </c>
      <c r="U41" s="54">
        <f>IF(Statistik!AG21&lt;&gt;"",Statistik!AG21,"")</f>
      </c>
      <c r="V41" s="54">
        <f>IF(Statistik!AH21&lt;&gt;"",Statistik!AH21,"")</f>
      </c>
      <c r="W41" s="54">
        <f>IF(Statistik!AI21&lt;&gt;"",Statistik!AI21,"")</f>
      </c>
      <c r="X41" s="54">
        <f>IF(Statistik!AJ21&lt;&gt;"",Statistik!AJ21,"")</f>
      </c>
      <c r="Y41" s="54">
        <f>IF(Statistik!AK21&lt;&gt;"",Statistik!AK21,"")</f>
      </c>
      <c r="Z41" s="54">
        <f>IF(Statistik!AL21&lt;&gt;"",Statistik!AL21,"")</f>
      </c>
      <c r="AA41" s="54">
        <f>IF(Statistik!AM21&lt;&gt;"",Statistik!AM21,"")</f>
      </c>
      <c r="AB41" s="54">
        <f>IF(Statistik!AN21&lt;&gt;"",Statistik!AN21,"")</f>
      </c>
      <c r="AC41" s="54">
        <f>IF(Statistik!AO21&lt;&gt;"",Statistik!AO21,"")</f>
      </c>
      <c r="AD41" s="54">
        <f>IF(Statistik!AP21&lt;&gt;"",Statistik!AP21,"")</f>
      </c>
      <c r="AE41" s="54">
        <f>IF(Statistik!AQ21&lt;&gt;"",Statistik!AQ21,"")</f>
      </c>
      <c r="AF41" s="54">
        <f>IF(Statistik!AR21&lt;&gt;"",Statistik!AR21,"")</f>
      </c>
      <c r="AG41" s="54">
        <f>IF(Statistik!AS21&lt;&gt;"",Statistik!AS21,"")</f>
      </c>
      <c r="AH41" s="54">
        <f>IF(Statistik!AT21&lt;&gt;"",Statistik!AT21,"")</f>
      </c>
      <c r="AI41" s="54">
        <f>IF(Statistik!AU21&lt;&gt;"",Statistik!AU21,"")</f>
      </c>
      <c r="AJ41" s="54">
        <f>IF(Statistik!AV21&lt;&gt;"",Statistik!AV21,"")</f>
      </c>
      <c r="AK41" s="54">
        <f>IF(Statistik!AW21&lt;&gt;"",Statistik!AW21,"")</f>
      </c>
      <c r="AL41" s="54">
        <f>IF(Statistik!AX21&lt;&gt;"",Statistik!AX21,"")</f>
      </c>
      <c r="AM41" s="54">
        <f>IF(Statistik!AY21&lt;&gt;"",Statistik!AY21,"")</f>
      </c>
      <c r="AN41" s="54">
        <f>IF(Statistik!AZ21&lt;&gt;"",Statistik!AZ21,"")</f>
      </c>
      <c r="AO41" s="54">
        <f>IF(Statistik!BA21&lt;&gt;"",Statistik!BA21,"")</f>
      </c>
      <c r="AP41" s="54">
        <f>IF(Statistik!BB21&lt;&gt;"",Statistik!BB21,"")</f>
      </c>
      <c r="AQ41" s="54">
        <f>IF(Statistik!BC21&lt;&gt;"",Statistik!BC21,"")</f>
      </c>
      <c r="AR41" s="54">
        <f>IF(Statistik!BD21&lt;&gt;"",Statistik!BD21,"")</f>
      </c>
      <c r="AS41" s="54">
        <f>IF(Statistik!BE21&lt;&gt;"",Statistik!BE21,"")</f>
      </c>
      <c r="AT41" s="54">
        <f>IF(Statistik!BF21&lt;&gt;"",Statistik!BF21,"")</f>
      </c>
      <c r="AU41" s="54">
        <f>IF(Statistik!BG21&lt;&gt;"",Statistik!BG21,"")</f>
      </c>
      <c r="AV41" s="54">
        <f>IF(Statistik!BH21&lt;&gt;"",Statistik!BH21,"")</f>
      </c>
      <c r="AW41" s="54">
        <f>IF(Statistik!BI21&lt;&gt;"",Statistik!BI21,"")</f>
      </c>
      <c r="AX41" s="54">
        <f>IF(Statistik!BJ21&lt;&gt;"",Statistik!BJ21,"")</f>
      </c>
      <c r="AY41" s="54">
        <f>IF(Statistik!BK21&lt;&gt;"",Statistik!BK21,"")</f>
      </c>
      <c r="AZ41" s="54">
        <f>Statistik!L21</f>
        <v>1</v>
      </c>
      <c r="BA41" s="54">
        <f t="shared" si="0"/>
        <v>0</v>
      </c>
      <c r="BB41" s="54" t="b">
        <f t="shared" si="1"/>
        <v>0</v>
      </c>
      <c r="BC41" s="54" t="b">
        <f t="shared" si="2"/>
        <v>0</v>
      </c>
      <c r="BD41" s="54" t="b">
        <f t="shared" si="3"/>
        <v>0</v>
      </c>
      <c r="BE41" s="54" t="b">
        <f t="shared" si="4"/>
        <v>0</v>
      </c>
      <c r="BF41" s="54" t="b">
        <f t="shared" si="5"/>
        <v>0</v>
      </c>
      <c r="BG41" s="54" t="b">
        <f t="shared" si="6"/>
        <v>0</v>
      </c>
      <c r="BH41" s="54" t="b">
        <f t="shared" si="7"/>
        <v>0</v>
      </c>
      <c r="BI41" s="54" t="b">
        <f t="shared" si="8"/>
        <v>0</v>
      </c>
      <c r="BJ41" s="54" t="b">
        <f t="shared" si="9"/>
        <v>0</v>
      </c>
      <c r="BK41" s="54" t="b">
        <f t="shared" si="10"/>
        <v>0</v>
      </c>
      <c r="BL41" s="54" t="b">
        <f t="shared" si="11"/>
        <v>0</v>
      </c>
      <c r="BM41" s="54" t="b">
        <f t="shared" si="12"/>
        <v>0</v>
      </c>
      <c r="BN41" s="54" t="b">
        <f t="shared" si="13"/>
        <v>0</v>
      </c>
      <c r="BO41" s="54" t="b">
        <f t="shared" si="14"/>
        <v>0</v>
      </c>
      <c r="BP41" s="54" t="b">
        <f t="shared" si="15"/>
        <v>0</v>
      </c>
      <c r="BQ41" s="54" t="b">
        <f t="shared" si="16"/>
        <v>0</v>
      </c>
      <c r="BR41" s="54" t="b">
        <f t="shared" si="17"/>
        <v>0</v>
      </c>
      <c r="BS41" s="54" t="b">
        <f t="shared" si="18"/>
        <v>0</v>
      </c>
      <c r="BT41" s="54" t="b">
        <f t="shared" si="19"/>
        <v>0</v>
      </c>
      <c r="BU41" s="54" t="b">
        <f t="shared" si="20"/>
        <v>0</v>
      </c>
      <c r="BV41" s="54" t="b">
        <f t="shared" si="21"/>
        <v>0</v>
      </c>
      <c r="BW41" s="54" t="b">
        <f t="shared" si="22"/>
        <v>0</v>
      </c>
      <c r="BX41" s="54" t="b">
        <f t="shared" si="23"/>
        <v>0</v>
      </c>
      <c r="BY41" s="54" t="b">
        <f t="shared" si="24"/>
        <v>0</v>
      </c>
      <c r="BZ41" s="54" t="b">
        <f t="shared" si="25"/>
        <v>0</v>
      </c>
      <c r="CA41" s="54" t="b">
        <f t="shared" si="26"/>
        <v>0</v>
      </c>
      <c r="CB41" s="54" t="b">
        <f t="shared" si="27"/>
        <v>0</v>
      </c>
      <c r="CC41" s="54" t="b">
        <f t="shared" si="28"/>
        <v>0</v>
      </c>
      <c r="CD41" s="54" t="b">
        <f t="shared" si="29"/>
        <v>0</v>
      </c>
      <c r="CE41" s="54" t="b">
        <f t="shared" si="30"/>
        <v>0</v>
      </c>
      <c r="CF41" s="54" t="b">
        <f t="shared" si="31"/>
        <v>0</v>
      </c>
      <c r="CG41" s="54" t="b">
        <f t="shared" si="32"/>
        <v>0</v>
      </c>
      <c r="CH41" s="54" t="b">
        <f t="shared" si="33"/>
        <v>0</v>
      </c>
      <c r="CI41" s="54" t="b">
        <f t="shared" si="34"/>
        <v>0</v>
      </c>
      <c r="CJ41" s="54" t="b">
        <f t="shared" si="35"/>
        <v>0</v>
      </c>
      <c r="CK41" s="54" t="b">
        <f t="shared" si="36"/>
        <v>0</v>
      </c>
      <c r="CL41" s="54" t="b">
        <f t="shared" si="37"/>
        <v>0</v>
      </c>
      <c r="CM41" s="54" t="b">
        <f t="shared" si="38"/>
        <v>0</v>
      </c>
      <c r="CN41" s="54" t="b">
        <f t="shared" si="39"/>
        <v>0</v>
      </c>
      <c r="CO41" s="54" t="e">
        <f t="shared" si="40"/>
        <v>#NUM!</v>
      </c>
      <c r="CP41" s="54" t="b">
        <f t="shared" si="41"/>
        <v>0</v>
      </c>
      <c r="CQ41" s="54" t="b">
        <f t="shared" si="42"/>
        <v>0</v>
      </c>
      <c r="CR41" s="54" t="b">
        <f t="shared" si="43"/>
        <v>0</v>
      </c>
      <c r="CS41" s="54" t="b">
        <f t="shared" si="44"/>
        <v>0</v>
      </c>
      <c r="CT41" s="54" t="b">
        <f t="shared" si="45"/>
        <v>0</v>
      </c>
      <c r="CU41" s="54" t="b">
        <f t="shared" si="46"/>
        <v>0</v>
      </c>
      <c r="CV41" s="54" t="b">
        <f t="shared" si="47"/>
        <v>0</v>
      </c>
      <c r="CW41" s="54" t="b">
        <f t="shared" si="48"/>
        <v>0</v>
      </c>
      <c r="CX41" s="54" t="b">
        <f t="shared" si="49"/>
        <v>0</v>
      </c>
      <c r="CY41" s="54"/>
      <c r="CZ41" s="54">
        <f t="shared" si="50"/>
        <v>0</v>
      </c>
      <c r="DA41" s="54">
        <f t="shared" si="51"/>
        <v>0</v>
      </c>
      <c r="DB41" s="54">
        <f t="shared" si="52"/>
        <v>0</v>
      </c>
      <c r="DC41" s="54">
        <f t="shared" si="53"/>
        <v>0</v>
      </c>
      <c r="DD41" s="54">
        <f t="shared" si="54"/>
        <v>0</v>
      </c>
      <c r="DE41" s="54">
        <f t="shared" si="55"/>
        <v>0</v>
      </c>
      <c r="DF41" s="54">
        <f t="shared" si="56"/>
        <v>0</v>
      </c>
    </row>
    <row r="42" spans="1:110" ht="12.75">
      <c r="A42" s="54" t="str">
        <f>IF(Statistik!B22&lt;&gt;"",Statistik!B22,"")</f>
        <v>A3</v>
      </c>
      <c r="B42" s="54">
        <f>IF(Statistik!N22&lt;&gt;"",Statistik!N22,"")</f>
        <v>0</v>
      </c>
      <c r="C42" s="54">
        <f>IF(Statistik!O22&lt;&gt;"",Statistik!O22,"")</f>
      </c>
      <c r="D42" s="54">
        <f>IF(Statistik!P22&lt;&gt;"",Statistik!P22,"")</f>
      </c>
      <c r="E42" s="54">
        <f>IF(Statistik!Q22&lt;&gt;"",Statistik!Q22,"")</f>
      </c>
      <c r="F42" s="54">
        <f>IF(Statistik!R22&lt;&gt;"",Statistik!R22,"")</f>
      </c>
      <c r="G42" s="54">
        <f>IF(Statistik!S22&lt;&gt;"",Statistik!S22,"")</f>
      </c>
      <c r="H42" s="54">
        <f>IF(Statistik!T22&lt;&gt;"",Statistik!T22,"")</f>
      </c>
      <c r="I42" s="54">
        <f>IF(Statistik!U22&lt;&gt;"",Statistik!U22,"")</f>
      </c>
      <c r="J42" s="54">
        <f>IF(Statistik!V22&lt;&gt;"",Statistik!V22,"")</f>
      </c>
      <c r="K42" s="54">
        <f>IF(Statistik!W22&lt;&gt;"",Statistik!W22,"")</f>
      </c>
      <c r="L42" s="54">
        <f>IF(Statistik!X22&lt;&gt;"",Statistik!X22,"")</f>
      </c>
      <c r="M42" s="54">
        <f>IF(Statistik!Y22&lt;&gt;"",Statistik!Y22,"")</f>
      </c>
      <c r="N42" s="54">
        <f>IF(Statistik!Z22&lt;&gt;"",Statistik!Z22,"")</f>
      </c>
      <c r="O42" s="54">
        <f>IF(Statistik!AA22&lt;&gt;"",Statistik!AA22,"")</f>
      </c>
      <c r="P42" s="54">
        <f>IF(Statistik!AB22&lt;&gt;"",Statistik!AB22,"")</f>
      </c>
      <c r="Q42" s="54">
        <f>IF(Statistik!AC22&lt;&gt;"",Statistik!AC22,"")</f>
      </c>
      <c r="R42" s="54">
        <f>IF(Statistik!AD22&lt;&gt;"",Statistik!AD22,"")</f>
      </c>
      <c r="S42" s="54">
        <f>IF(Statistik!AE22&lt;&gt;"",Statistik!AE22,"")</f>
      </c>
      <c r="T42" s="54">
        <f>IF(Statistik!AF22&lt;&gt;"",Statistik!AF22,"")</f>
      </c>
      <c r="U42" s="54">
        <f>IF(Statistik!AG22&lt;&gt;"",Statistik!AG22,"")</f>
      </c>
      <c r="V42" s="54">
        <f>IF(Statistik!AH22&lt;&gt;"",Statistik!AH22,"")</f>
      </c>
      <c r="W42" s="54">
        <f>IF(Statistik!AI22&lt;&gt;"",Statistik!AI22,"")</f>
      </c>
      <c r="X42" s="54">
        <f>IF(Statistik!AJ22&lt;&gt;"",Statistik!AJ22,"")</f>
      </c>
      <c r="Y42" s="54">
        <f>IF(Statistik!AK22&lt;&gt;"",Statistik!AK22,"")</f>
      </c>
      <c r="Z42" s="54">
        <f>IF(Statistik!AL22&lt;&gt;"",Statistik!AL22,"")</f>
      </c>
      <c r="AA42" s="54">
        <f>IF(Statistik!AM22&lt;&gt;"",Statistik!AM22,"")</f>
      </c>
      <c r="AB42" s="54">
        <f>IF(Statistik!AN22&lt;&gt;"",Statistik!AN22,"")</f>
      </c>
      <c r="AC42" s="54">
        <f>IF(Statistik!AO22&lt;&gt;"",Statistik!AO22,"")</f>
      </c>
      <c r="AD42" s="54">
        <f>IF(Statistik!AP22&lt;&gt;"",Statistik!AP22,"")</f>
      </c>
      <c r="AE42" s="54">
        <f>IF(Statistik!AQ22&lt;&gt;"",Statistik!AQ22,"")</f>
      </c>
      <c r="AF42" s="54">
        <f>IF(Statistik!AR22&lt;&gt;"",Statistik!AR22,"")</f>
      </c>
      <c r="AG42" s="54">
        <f>IF(Statistik!AS22&lt;&gt;"",Statistik!AS22,"")</f>
      </c>
      <c r="AH42" s="54">
        <f>IF(Statistik!AT22&lt;&gt;"",Statistik!AT22,"")</f>
      </c>
      <c r="AI42" s="54">
        <f>IF(Statistik!AU22&lt;&gt;"",Statistik!AU22,"")</f>
      </c>
      <c r="AJ42" s="54">
        <f>IF(Statistik!AV22&lt;&gt;"",Statistik!AV22,"")</f>
      </c>
      <c r="AK42" s="54">
        <f>IF(Statistik!AW22&lt;&gt;"",Statistik!AW22,"")</f>
      </c>
      <c r="AL42" s="54">
        <f>IF(Statistik!AX22&lt;&gt;"",Statistik!AX22,"")</f>
      </c>
      <c r="AM42" s="54">
        <f>IF(Statistik!AY22&lt;&gt;"",Statistik!AY22,"")</f>
      </c>
      <c r="AN42" s="54">
        <f>IF(Statistik!AZ22&lt;&gt;"",Statistik!AZ22,"")</f>
      </c>
      <c r="AO42" s="54">
        <f>IF(Statistik!BA22&lt;&gt;"",Statistik!BA22,"")</f>
      </c>
      <c r="AP42" s="54">
        <f>IF(Statistik!BB22&lt;&gt;"",Statistik!BB22,"")</f>
      </c>
      <c r="AQ42" s="54">
        <f>IF(Statistik!BC22&lt;&gt;"",Statistik!BC22,"")</f>
      </c>
      <c r="AR42" s="54">
        <f>IF(Statistik!BD22&lt;&gt;"",Statistik!BD22,"")</f>
      </c>
      <c r="AS42" s="54">
        <f>IF(Statistik!BE22&lt;&gt;"",Statistik!BE22,"")</f>
      </c>
      <c r="AT42" s="54">
        <f>IF(Statistik!BF22&lt;&gt;"",Statistik!BF22,"")</f>
      </c>
      <c r="AU42" s="54">
        <f>IF(Statistik!BG22&lt;&gt;"",Statistik!BG22,"")</f>
      </c>
      <c r="AV42" s="54">
        <f>IF(Statistik!BH22&lt;&gt;"",Statistik!BH22,"")</f>
      </c>
      <c r="AW42" s="54">
        <f>IF(Statistik!BI22&lt;&gt;"",Statistik!BI22,"")</f>
      </c>
      <c r="AX42" s="54">
        <f>IF(Statistik!BJ22&lt;&gt;"",Statistik!BJ22,"")</f>
      </c>
      <c r="AY42" s="54">
        <f>IF(Statistik!BK22&lt;&gt;"",Statistik!BK22,"")</f>
      </c>
      <c r="AZ42" s="54">
        <f>Statistik!L22</f>
        <v>1</v>
      </c>
      <c r="BA42" s="54">
        <f t="shared" si="0"/>
        <v>0</v>
      </c>
      <c r="BB42" s="54" t="b">
        <f t="shared" si="1"/>
        <v>0</v>
      </c>
      <c r="BC42" s="54" t="b">
        <f t="shared" si="2"/>
        <v>0</v>
      </c>
      <c r="BD42" s="54" t="b">
        <f t="shared" si="3"/>
        <v>0</v>
      </c>
      <c r="BE42" s="54" t="b">
        <f t="shared" si="4"/>
        <v>0</v>
      </c>
      <c r="BF42" s="54" t="b">
        <f t="shared" si="5"/>
        <v>0</v>
      </c>
      <c r="BG42" s="54" t="b">
        <f t="shared" si="6"/>
        <v>0</v>
      </c>
      <c r="BH42" s="54" t="b">
        <f t="shared" si="7"/>
        <v>0</v>
      </c>
      <c r="BI42" s="54" t="b">
        <f t="shared" si="8"/>
        <v>0</v>
      </c>
      <c r="BJ42" s="54" t="b">
        <f t="shared" si="9"/>
        <v>0</v>
      </c>
      <c r="BK42" s="54" t="b">
        <f t="shared" si="10"/>
        <v>0</v>
      </c>
      <c r="BL42" s="54" t="b">
        <f t="shared" si="11"/>
        <v>0</v>
      </c>
      <c r="BM42" s="54" t="b">
        <f t="shared" si="12"/>
        <v>0</v>
      </c>
      <c r="BN42" s="54" t="b">
        <f t="shared" si="13"/>
        <v>0</v>
      </c>
      <c r="BO42" s="54" t="b">
        <f t="shared" si="14"/>
        <v>0</v>
      </c>
      <c r="BP42" s="54" t="b">
        <f t="shared" si="15"/>
        <v>0</v>
      </c>
      <c r="BQ42" s="54" t="b">
        <f t="shared" si="16"/>
        <v>0</v>
      </c>
      <c r="BR42" s="54" t="b">
        <f t="shared" si="17"/>
        <v>0</v>
      </c>
      <c r="BS42" s="54" t="b">
        <f t="shared" si="18"/>
        <v>0</v>
      </c>
      <c r="BT42" s="54" t="b">
        <f t="shared" si="19"/>
        <v>0</v>
      </c>
      <c r="BU42" s="54" t="b">
        <f t="shared" si="20"/>
        <v>0</v>
      </c>
      <c r="BV42" s="54" t="b">
        <f t="shared" si="21"/>
        <v>0</v>
      </c>
      <c r="BW42" s="54" t="b">
        <f t="shared" si="22"/>
        <v>0</v>
      </c>
      <c r="BX42" s="54" t="b">
        <f t="shared" si="23"/>
        <v>0</v>
      </c>
      <c r="BY42" s="54" t="b">
        <f t="shared" si="24"/>
        <v>0</v>
      </c>
      <c r="BZ42" s="54" t="b">
        <f t="shared" si="25"/>
        <v>0</v>
      </c>
      <c r="CA42" s="54" t="b">
        <f t="shared" si="26"/>
        <v>0</v>
      </c>
      <c r="CB42" s="54" t="b">
        <f t="shared" si="27"/>
        <v>0</v>
      </c>
      <c r="CC42" s="54" t="b">
        <f t="shared" si="28"/>
        <v>0</v>
      </c>
      <c r="CD42" s="54" t="b">
        <f t="shared" si="29"/>
        <v>0</v>
      </c>
      <c r="CE42" s="54" t="b">
        <f t="shared" si="30"/>
        <v>0</v>
      </c>
      <c r="CF42" s="54" t="b">
        <f t="shared" si="31"/>
        <v>0</v>
      </c>
      <c r="CG42" s="54" t="b">
        <f t="shared" si="32"/>
        <v>0</v>
      </c>
      <c r="CH42" s="54" t="b">
        <f t="shared" si="33"/>
        <v>0</v>
      </c>
      <c r="CI42" s="54" t="b">
        <f t="shared" si="34"/>
        <v>0</v>
      </c>
      <c r="CJ42" s="54" t="b">
        <f t="shared" si="35"/>
        <v>0</v>
      </c>
      <c r="CK42" s="54" t="b">
        <f t="shared" si="36"/>
        <v>0</v>
      </c>
      <c r="CL42" s="54" t="b">
        <f t="shared" si="37"/>
        <v>0</v>
      </c>
      <c r="CM42" s="54" t="b">
        <f t="shared" si="38"/>
        <v>0</v>
      </c>
      <c r="CN42" s="54" t="b">
        <f t="shared" si="39"/>
        <v>0</v>
      </c>
      <c r="CO42" s="54" t="e">
        <f t="shared" si="40"/>
        <v>#NUM!</v>
      </c>
      <c r="CP42" s="54" t="b">
        <f t="shared" si="41"/>
        <v>0</v>
      </c>
      <c r="CQ42" s="54" t="b">
        <f t="shared" si="42"/>
        <v>0</v>
      </c>
      <c r="CR42" s="54" t="b">
        <f t="shared" si="43"/>
        <v>0</v>
      </c>
      <c r="CS42" s="54" t="b">
        <f t="shared" si="44"/>
        <v>0</v>
      </c>
      <c r="CT42" s="54" t="b">
        <f t="shared" si="45"/>
        <v>0</v>
      </c>
      <c r="CU42" s="54" t="b">
        <f t="shared" si="46"/>
        <v>0</v>
      </c>
      <c r="CV42" s="54" t="b">
        <f t="shared" si="47"/>
        <v>0</v>
      </c>
      <c r="CW42" s="54" t="b">
        <f t="shared" si="48"/>
        <v>0</v>
      </c>
      <c r="CX42" s="54" t="b">
        <f t="shared" si="49"/>
        <v>0</v>
      </c>
      <c r="CY42" s="54"/>
      <c r="CZ42" s="54">
        <f t="shared" si="50"/>
        <v>0</v>
      </c>
      <c r="DA42" s="54">
        <f t="shared" si="51"/>
        <v>0</v>
      </c>
      <c r="DB42" s="54">
        <f t="shared" si="52"/>
        <v>0</v>
      </c>
      <c r="DC42" s="54">
        <f t="shared" si="53"/>
        <v>0</v>
      </c>
      <c r="DD42" s="54">
        <f t="shared" si="54"/>
        <v>0</v>
      </c>
      <c r="DE42" s="54">
        <f t="shared" si="55"/>
        <v>0</v>
      </c>
      <c r="DF42" s="54">
        <f t="shared" si="56"/>
        <v>0</v>
      </c>
    </row>
    <row r="43" spans="1:110" ht="12.75">
      <c r="A43" s="54" t="str">
        <f>IF(Statistik!B23&lt;&gt;"",Statistik!B23,"")</f>
        <v>A4</v>
      </c>
      <c r="B43" s="54">
        <f>IF(Statistik!N23&lt;&gt;"",Statistik!N23,"")</f>
        <v>0</v>
      </c>
      <c r="C43" s="54">
        <f>IF(Statistik!O23&lt;&gt;"",Statistik!O23,"")</f>
      </c>
      <c r="D43" s="54">
        <f>IF(Statistik!P23&lt;&gt;"",Statistik!P23,"")</f>
      </c>
      <c r="E43" s="54">
        <f>IF(Statistik!Q23&lt;&gt;"",Statistik!Q23,"")</f>
      </c>
      <c r="F43" s="54">
        <f>IF(Statistik!R23&lt;&gt;"",Statistik!R23,"")</f>
      </c>
      <c r="G43" s="54">
        <f>IF(Statistik!S23&lt;&gt;"",Statistik!S23,"")</f>
      </c>
      <c r="H43" s="54">
        <f>IF(Statistik!T23&lt;&gt;"",Statistik!T23,"")</f>
      </c>
      <c r="I43" s="54">
        <f>IF(Statistik!U23&lt;&gt;"",Statistik!U23,"")</f>
      </c>
      <c r="J43" s="54">
        <f>IF(Statistik!V23&lt;&gt;"",Statistik!V23,"")</f>
      </c>
      <c r="K43" s="54">
        <f>IF(Statistik!W23&lt;&gt;"",Statistik!W23,"")</f>
      </c>
      <c r="L43" s="54">
        <f>IF(Statistik!X23&lt;&gt;"",Statistik!X23,"")</f>
      </c>
      <c r="M43" s="54">
        <f>IF(Statistik!Y23&lt;&gt;"",Statistik!Y23,"")</f>
      </c>
      <c r="N43" s="54">
        <f>IF(Statistik!Z23&lt;&gt;"",Statistik!Z23,"")</f>
      </c>
      <c r="O43" s="54">
        <f>IF(Statistik!AA23&lt;&gt;"",Statistik!AA23,"")</f>
      </c>
      <c r="P43" s="54">
        <f>IF(Statistik!AB23&lt;&gt;"",Statistik!AB23,"")</f>
      </c>
      <c r="Q43" s="54">
        <f>IF(Statistik!AC23&lt;&gt;"",Statistik!AC23,"")</f>
      </c>
      <c r="R43" s="54">
        <f>IF(Statistik!AD23&lt;&gt;"",Statistik!AD23,"")</f>
      </c>
      <c r="S43" s="54">
        <f>IF(Statistik!AE23&lt;&gt;"",Statistik!AE23,"")</f>
      </c>
      <c r="T43" s="54">
        <f>IF(Statistik!AF23&lt;&gt;"",Statistik!AF23,"")</f>
      </c>
      <c r="U43" s="54">
        <f>IF(Statistik!AG23&lt;&gt;"",Statistik!AG23,"")</f>
      </c>
      <c r="V43" s="54">
        <f>IF(Statistik!AH23&lt;&gt;"",Statistik!AH23,"")</f>
      </c>
      <c r="W43" s="54">
        <f>IF(Statistik!AI23&lt;&gt;"",Statistik!AI23,"")</f>
      </c>
      <c r="X43" s="54">
        <f>IF(Statistik!AJ23&lt;&gt;"",Statistik!AJ23,"")</f>
      </c>
      <c r="Y43" s="54">
        <f>IF(Statistik!AK23&lt;&gt;"",Statistik!AK23,"")</f>
      </c>
      <c r="Z43" s="54">
        <f>IF(Statistik!AL23&lt;&gt;"",Statistik!AL23,"")</f>
      </c>
      <c r="AA43" s="54">
        <f>IF(Statistik!AM23&lt;&gt;"",Statistik!AM23,"")</f>
      </c>
      <c r="AB43" s="54">
        <f>IF(Statistik!AN23&lt;&gt;"",Statistik!AN23,"")</f>
      </c>
      <c r="AC43" s="54">
        <f>IF(Statistik!AO23&lt;&gt;"",Statistik!AO23,"")</f>
      </c>
      <c r="AD43" s="54">
        <f>IF(Statistik!AP23&lt;&gt;"",Statistik!AP23,"")</f>
      </c>
      <c r="AE43" s="54">
        <f>IF(Statistik!AQ23&lt;&gt;"",Statistik!AQ23,"")</f>
      </c>
      <c r="AF43" s="54">
        <f>IF(Statistik!AR23&lt;&gt;"",Statistik!AR23,"")</f>
      </c>
      <c r="AG43" s="54">
        <f>IF(Statistik!AS23&lt;&gt;"",Statistik!AS23,"")</f>
      </c>
      <c r="AH43" s="54">
        <f>IF(Statistik!AT23&lt;&gt;"",Statistik!AT23,"")</f>
      </c>
      <c r="AI43" s="54">
        <f>IF(Statistik!AU23&lt;&gt;"",Statistik!AU23,"")</f>
      </c>
      <c r="AJ43" s="54">
        <f>IF(Statistik!AV23&lt;&gt;"",Statistik!AV23,"")</f>
      </c>
      <c r="AK43" s="54">
        <f>IF(Statistik!AW23&lt;&gt;"",Statistik!AW23,"")</f>
      </c>
      <c r="AL43" s="54">
        <f>IF(Statistik!AX23&lt;&gt;"",Statistik!AX23,"")</f>
      </c>
      <c r="AM43" s="54">
        <f>IF(Statistik!AY23&lt;&gt;"",Statistik!AY23,"")</f>
      </c>
      <c r="AN43" s="54">
        <f>IF(Statistik!AZ23&lt;&gt;"",Statistik!AZ23,"")</f>
      </c>
      <c r="AO43" s="54">
        <f>IF(Statistik!BA23&lt;&gt;"",Statistik!BA23,"")</f>
      </c>
      <c r="AP43" s="54">
        <f>IF(Statistik!BB23&lt;&gt;"",Statistik!BB23,"")</f>
      </c>
      <c r="AQ43" s="54">
        <f>IF(Statistik!BC23&lt;&gt;"",Statistik!BC23,"")</f>
      </c>
      <c r="AR43" s="54">
        <f>IF(Statistik!BD23&lt;&gt;"",Statistik!BD23,"")</f>
      </c>
      <c r="AS43" s="54">
        <f>IF(Statistik!BE23&lt;&gt;"",Statistik!BE23,"")</f>
      </c>
      <c r="AT43" s="54">
        <f>IF(Statistik!BF23&lt;&gt;"",Statistik!BF23,"")</f>
      </c>
      <c r="AU43" s="54">
        <f>IF(Statistik!BG23&lt;&gt;"",Statistik!BG23,"")</f>
      </c>
      <c r="AV43" s="54">
        <f>IF(Statistik!BH23&lt;&gt;"",Statistik!BH23,"")</f>
      </c>
      <c r="AW43" s="54">
        <f>IF(Statistik!BI23&lt;&gt;"",Statistik!BI23,"")</f>
      </c>
      <c r="AX43" s="54">
        <f>IF(Statistik!BJ23&lt;&gt;"",Statistik!BJ23,"")</f>
      </c>
      <c r="AY43" s="54">
        <f>IF(Statistik!BK23&lt;&gt;"",Statistik!BK23,"")</f>
      </c>
      <c r="AZ43" s="54">
        <f>Statistik!L23</f>
        <v>1</v>
      </c>
      <c r="BA43" s="54">
        <f t="shared" si="0"/>
        <v>0</v>
      </c>
      <c r="BB43" s="54" t="b">
        <f t="shared" si="1"/>
        <v>0</v>
      </c>
      <c r="BC43" s="54" t="b">
        <f t="shared" si="2"/>
        <v>0</v>
      </c>
      <c r="BD43" s="54" t="b">
        <f t="shared" si="3"/>
        <v>0</v>
      </c>
      <c r="BE43" s="54" t="b">
        <f t="shared" si="4"/>
        <v>0</v>
      </c>
      <c r="BF43" s="54" t="b">
        <f t="shared" si="5"/>
        <v>0</v>
      </c>
      <c r="BG43" s="54" t="b">
        <f t="shared" si="6"/>
        <v>0</v>
      </c>
      <c r="BH43" s="54" t="b">
        <f t="shared" si="7"/>
        <v>0</v>
      </c>
      <c r="BI43" s="54" t="b">
        <f t="shared" si="8"/>
        <v>0</v>
      </c>
      <c r="BJ43" s="54" t="b">
        <f t="shared" si="9"/>
        <v>0</v>
      </c>
      <c r="BK43" s="54" t="b">
        <f t="shared" si="10"/>
        <v>0</v>
      </c>
      <c r="BL43" s="54" t="b">
        <f t="shared" si="11"/>
        <v>0</v>
      </c>
      <c r="BM43" s="54" t="b">
        <f t="shared" si="12"/>
        <v>0</v>
      </c>
      <c r="BN43" s="54" t="b">
        <f t="shared" si="13"/>
        <v>0</v>
      </c>
      <c r="BO43" s="54" t="b">
        <f t="shared" si="14"/>
        <v>0</v>
      </c>
      <c r="BP43" s="54" t="b">
        <f t="shared" si="15"/>
        <v>0</v>
      </c>
      <c r="BQ43" s="54" t="b">
        <f t="shared" si="16"/>
        <v>0</v>
      </c>
      <c r="BR43" s="54" t="b">
        <f t="shared" si="17"/>
        <v>0</v>
      </c>
      <c r="BS43" s="54" t="b">
        <f t="shared" si="18"/>
        <v>0</v>
      </c>
      <c r="BT43" s="54" t="b">
        <f t="shared" si="19"/>
        <v>0</v>
      </c>
      <c r="BU43" s="54" t="b">
        <f t="shared" si="20"/>
        <v>0</v>
      </c>
      <c r="BV43" s="54" t="b">
        <f t="shared" si="21"/>
        <v>0</v>
      </c>
      <c r="BW43" s="54" t="b">
        <f t="shared" si="22"/>
        <v>0</v>
      </c>
      <c r="BX43" s="54" t="b">
        <f t="shared" si="23"/>
        <v>0</v>
      </c>
      <c r="BY43" s="54" t="b">
        <f t="shared" si="24"/>
        <v>0</v>
      </c>
      <c r="BZ43" s="54" t="b">
        <f t="shared" si="25"/>
        <v>0</v>
      </c>
      <c r="CA43" s="54" t="b">
        <f t="shared" si="26"/>
        <v>0</v>
      </c>
      <c r="CB43" s="54" t="b">
        <f t="shared" si="27"/>
        <v>0</v>
      </c>
      <c r="CC43" s="54" t="b">
        <f t="shared" si="28"/>
        <v>0</v>
      </c>
      <c r="CD43" s="54" t="b">
        <f t="shared" si="29"/>
        <v>0</v>
      </c>
      <c r="CE43" s="54" t="b">
        <f t="shared" si="30"/>
        <v>0</v>
      </c>
      <c r="CF43" s="54" t="b">
        <f t="shared" si="31"/>
        <v>0</v>
      </c>
      <c r="CG43" s="54" t="b">
        <f t="shared" si="32"/>
        <v>0</v>
      </c>
      <c r="CH43" s="54" t="b">
        <f t="shared" si="33"/>
        <v>0</v>
      </c>
      <c r="CI43" s="54" t="b">
        <f t="shared" si="34"/>
        <v>0</v>
      </c>
      <c r="CJ43" s="54" t="b">
        <f t="shared" si="35"/>
        <v>0</v>
      </c>
      <c r="CK43" s="54" t="b">
        <f t="shared" si="36"/>
        <v>0</v>
      </c>
      <c r="CL43" s="54" t="b">
        <f t="shared" si="37"/>
        <v>0</v>
      </c>
      <c r="CM43" s="54" t="b">
        <f t="shared" si="38"/>
        <v>0</v>
      </c>
      <c r="CN43" s="54" t="b">
        <f t="shared" si="39"/>
        <v>0</v>
      </c>
      <c r="CO43" s="54" t="e">
        <f t="shared" si="40"/>
        <v>#NUM!</v>
      </c>
      <c r="CP43" s="54" t="b">
        <f t="shared" si="41"/>
        <v>0</v>
      </c>
      <c r="CQ43" s="54" t="b">
        <f t="shared" si="42"/>
        <v>0</v>
      </c>
      <c r="CR43" s="54" t="b">
        <f t="shared" si="43"/>
        <v>0</v>
      </c>
      <c r="CS43" s="54" t="b">
        <f t="shared" si="44"/>
        <v>0</v>
      </c>
      <c r="CT43" s="54" t="b">
        <f t="shared" si="45"/>
        <v>0</v>
      </c>
      <c r="CU43" s="54" t="b">
        <f t="shared" si="46"/>
        <v>0</v>
      </c>
      <c r="CV43" s="54" t="b">
        <f t="shared" si="47"/>
        <v>0</v>
      </c>
      <c r="CW43" s="54" t="b">
        <f t="shared" si="48"/>
        <v>0</v>
      </c>
      <c r="CX43" s="54" t="b">
        <f t="shared" si="49"/>
        <v>0</v>
      </c>
      <c r="CY43" s="54"/>
      <c r="CZ43" s="54">
        <f t="shared" si="50"/>
        <v>0</v>
      </c>
      <c r="DA43" s="54">
        <f t="shared" si="51"/>
        <v>0</v>
      </c>
      <c r="DB43" s="54">
        <f t="shared" si="52"/>
        <v>0</v>
      </c>
      <c r="DC43" s="54">
        <f t="shared" si="53"/>
        <v>0</v>
      </c>
      <c r="DD43" s="54">
        <f t="shared" si="54"/>
        <v>0</v>
      </c>
      <c r="DE43" s="54">
        <f t="shared" si="55"/>
        <v>0</v>
      </c>
      <c r="DF43" s="54">
        <f t="shared" si="56"/>
        <v>0</v>
      </c>
    </row>
    <row r="44" spans="1:110" ht="12.75">
      <c r="A44" s="54" t="str">
        <f>IF(Statistik!B24&lt;&gt;"",Statistik!B24,"")</f>
        <v>A5</v>
      </c>
      <c r="B44" s="54">
        <f>IF(Statistik!N24&lt;&gt;"",Statistik!N24,"")</f>
        <v>0</v>
      </c>
      <c r="C44" s="54">
        <f>IF(Statistik!O24&lt;&gt;"",Statistik!O24,"")</f>
      </c>
      <c r="D44" s="54">
        <f>IF(Statistik!P24&lt;&gt;"",Statistik!P24,"")</f>
      </c>
      <c r="E44" s="54">
        <f>IF(Statistik!Q24&lt;&gt;"",Statistik!Q24,"")</f>
      </c>
      <c r="F44" s="54">
        <f>IF(Statistik!R24&lt;&gt;"",Statistik!R24,"")</f>
      </c>
      <c r="G44" s="54">
        <f>IF(Statistik!S24&lt;&gt;"",Statistik!S24,"")</f>
      </c>
      <c r="H44" s="54">
        <f>IF(Statistik!T24&lt;&gt;"",Statistik!T24,"")</f>
      </c>
      <c r="I44" s="54">
        <f>IF(Statistik!U24&lt;&gt;"",Statistik!U24,"")</f>
      </c>
      <c r="J44" s="54">
        <f>IF(Statistik!V24&lt;&gt;"",Statistik!V24,"")</f>
      </c>
      <c r="K44" s="54">
        <f>IF(Statistik!W24&lt;&gt;"",Statistik!W24,"")</f>
      </c>
      <c r="L44" s="54">
        <f>IF(Statistik!X24&lt;&gt;"",Statistik!X24,"")</f>
      </c>
      <c r="M44" s="54">
        <f>IF(Statistik!Y24&lt;&gt;"",Statistik!Y24,"")</f>
      </c>
      <c r="N44" s="54">
        <f>IF(Statistik!Z24&lt;&gt;"",Statistik!Z24,"")</f>
      </c>
      <c r="O44" s="54">
        <f>IF(Statistik!AA24&lt;&gt;"",Statistik!AA24,"")</f>
      </c>
      <c r="P44" s="54">
        <f>IF(Statistik!AB24&lt;&gt;"",Statistik!AB24,"")</f>
      </c>
      <c r="Q44" s="54">
        <f>IF(Statistik!AC24&lt;&gt;"",Statistik!AC24,"")</f>
      </c>
      <c r="R44" s="54">
        <f>IF(Statistik!AD24&lt;&gt;"",Statistik!AD24,"")</f>
      </c>
      <c r="S44" s="54">
        <f>IF(Statistik!AE24&lt;&gt;"",Statistik!AE24,"")</f>
      </c>
      <c r="T44" s="54">
        <f>IF(Statistik!AF24&lt;&gt;"",Statistik!AF24,"")</f>
      </c>
      <c r="U44" s="54">
        <f>IF(Statistik!AG24&lt;&gt;"",Statistik!AG24,"")</f>
      </c>
      <c r="V44" s="54">
        <f>IF(Statistik!AH24&lt;&gt;"",Statistik!AH24,"")</f>
      </c>
      <c r="W44" s="54">
        <f>IF(Statistik!AI24&lt;&gt;"",Statistik!AI24,"")</f>
      </c>
      <c r="X44" s="54">
        <f>IF(Statistik!AJ24&lt;&gt;"",Statistik!AJ24,"")</f>
      </c>
      <c r="Y44" s="54">
        <f>IF(Statistik!AK24&lt;&gt;"",Statistik!AK24,"")</f>
      </c>
      <c r="Z44" s="54">
        <f>IF(Statistik!AL24&lt;&gt;"",Statistik!AL24,"")</f>
      </c>
      <c r="AA44" s="54">
        <f>IF(Statistik!AM24&lt;&gt;"",Statistik!AM24,"")</f>
      </c>
      <c r="AB44" s="54">
        <f>IF(Statistik!AN24&lt;&gt;"",Statistik!AN24,"")</f>
      </c>
      <c r="AC44" s="54">
        <f>IF(Statistik!AO24&lt;&gt;"",Statistik!AO24,"")</f>
      </c>
      <c r="AD44" s="54">
        <f>IF(Statistik!AP24&lt;&gt;"",Statistik!AP24,"")</f>
      </c>
      <c r="AE44" s="54">
        <f>IF(Statistik!AQ24&lt;&gt;"",Statistik!AQ24,"")</f>
      </c>
      <c r="AF44" s="54">
        <f>IF(Statistik!AR24&lt;&gt;"",Statistik!AR24,"")</f>
      </c>
      <c r="AG44" s="54">
        <f>IF(Statistik!AS24&lt;&gt;"",Statistik!AS24,"")</f>
      </c>
      <c r="AH44" s="54">
        <f>IF(Statistik!AT24&lt;&gt;"",Statistik!AT24,"")</f>
      </c>
      <c r="AI44" s="54">
        <f>IF(Statistik!AU24&lt;&gt;"",Statistik!AU24,"")</f>
      </c>
      <c r="AJ44" s="54">
        <f>IF(Statistik!AV24&lt;&gt;"",Statistik!AV24,"")</f>
      </c>
      <c r="AK44" s="54">
        <f>IF(Statistik!AW24&lt;&gt;"",Statistik!AW24,"")</f>
      </c>
      <c r="AL44" s="54">
        <f>IF(Statistik!AX24&lt;&gt;"",Statistik!AX24,"")</f>
      </c>
      <c r="AM44" s="54">
        <f>IF(Statistik!AY24&lt;&gt;"",Statistik!AY24,"")</f>
      </c>
      <c r="AN44" s="54">
        <f>IF(Statistik!AZ24&lt;&gt;"",Statistik!AZ24,"")</f>
      </c>
      <c r="AO44" s="54">
        <f>IF(Statistik!BA24&lt;&gt;"",Statistik!BA24,"")</f>
      </c>
      <c r="AP44" s="54">
        <f>IF(Statistik!BB24&lt;&gt;"",Statistik!BB24,"")</f>
      </c>
      <c r="AQ44" s="54">
        <f>IF(Statistik!BC24&lt;&gt;"",Statistik!BC24,"")</f>
      </c>
      <c r="AR44" s="54">
        <f>IF(Statistik!BD24&lt;&gt;"",Statistik!BD24,"")</f>
      </c>
      <c r="AS44" s="54">
        <f>IF(Statistik!BE24&lt;&gt;"",Statistik!BE24,"")</f>
      </c>
      <c r="AT44" s="54">
        <f>IF(Statistik!BF24&lt;&gt;"",Statistik!BF24,"")</f>
      </c>
      <c r="AU44" s="54">
        <f>IF(Statistik!BG24&lt;&gt;"",Statistik!BG24,"")</f>
      </c>
      <c r="AV44" s="54">
        <f>IF(Statistik!BH24&lt;&gt;"",Statistik!BH24,"")</f>
      </c>
      <c r="AW44" s="54">
        <f>IF(Statistik!BI24&lt;&gt;"",Statistik!BI24,"")</f>
      </c>
      <c r="AX44" s="54">
        <f>IF(Statistik!BJ24&lt;&gt;"",Statistik!BJ24,"")</f>
      </c>
      <c r="AY44" s="54">
        <f>IF(Statistik!BK24&lt;&gt;"",Statistik!BK24,"")</f>
      </c>
      <c r="AZ44" s="54">
        <f>Statistik!L24</f>
        <v>1</v>
      </c>
      <c r="BA44" s="54">
        <f t="shared" si="0"/>
        <v>0</v>
      </c>
      <c r="BB44" s="54" t="b">
        <f t="shared" si="1"/>
        <v>0</v>
      </c>
      <c r="BC44" s="54" t="b">
        <f t="shared" si="2"/>
        <v>0</v>
      </c>
      <c r="BD44" s="54" t="b">
        <f t="shared" si="3"/>
        <v>0</v>
      </c>
      <c r="BE44" s="54" t="b">
        <f t="shared" si="4"/>
        <v>0</v>
      </c>
      <c r="BF44" s="54" t="b">
        <f t="shared" si="5"/>
        <v>0</v>
      </c>
      <c r="BG44" s="54" t="b">
        <f t="shared" si="6"/>
        <v>0</v>
      </c>
      <c r="BH44" s="54" t="b">
        <f t="shared" si="7"/>
        <v>0</v>
      </c>
      <c r="BI44" s="54" t="b">
        <f t="shared" si="8"/>
        <v>0</v>
      </c>
      <c r="BJ44" s="54" t="b">
        <f t="shared" si="9"/>
        <v>0</v>
      </c>
      <c r="BK44" s="54" t="b">
        <f t="shared" si="10"/>
        <v>0</v>
      </c>
      <c r="BL44" s="54" t="b">
        <f t="shared" si="11"/>
        <v>0</v>
      </c>
      <c r="BM44" s="54" t="b">
        <f t="shared" si="12"/>
        <v>0</v>
      </c>
      <c r="BN44" s="54" t="b">
        <f t="shared" si="13"/>
        <v>0</v>
      </c>
      <c r="BO44" s="54" t="b">
        <f t="shared" si="14"/>
        <v>0</v>
      </c>
      <c r="BP44" s="54" t="b">
        <f t="shared" si="15"/>
        <v>0</v>
      </c>
      <c r="BQ44" s="54" t="b">
        <f t="shared" si="16"/>
        <v>0</v>
      </c>
      <c r="BR44" s="54" t="b">
        <f t="shared" si="17"/>
        <v>0</v>
      </c>
      <c r="BS44" s="54" t="b">
        <f t="shared" si="18"/>
        <v>0</v>
      </c>
      <c r="BT44" s="54" t="b">
        <f t="shared" si="19"/>
        <v>0</v>
      </c>
      <c r="BU44" s="54" t="b">
        <f t="shared" si="20"/>
        <v>0</v>
      </c>
      <c r="BV44" s="54" t="b">
        <f t="shared" si="21"/>
        <v>0</v>
      </c>
      <c r="BW44" s="54" t="b">
        <f t="shared" si="22"/>
        <v>0</v>
      </c>
      <c r="BX44" s="54" t="b">
        <f t="shared" si="23"/>
        <v>0</v>
      </c>
      <c r="BY44" s="54" t="b">
        <f t="shared" si="24"/>
        <v>0</v>
      </c>
      <c r="BZ44" s="54" t="b">
        <f t="shared" si="25"/>
        <v>0</v>
      </c>
      <c r="CA44" s="54" t="b">
        <f t="shared" si="26"/>
        <v>0</v>
      </c>
      <c r="CB44" s="54" t="b">
        <f t="shared" si="27"/>
        <v>0</v>
      </c>
      <c r="CC44" s="54" t="b">
        <f t="shared" si="28"/>
        <v>0</v>
      </c>
      <c r="CD44" s="54" t="b">
        <f t="shared" si="29"/>
        <v>0</v>
      </c>
      <c r="CE44" s="54" t="b">
        <f t="shared" si="30"/>
        <v>0</v>
      </c>
      <c r="CF44" s="54" t="b">
        <f t="shared" si="31"/>
        <v>0</v>
      </c>
      <c r="CG44" s="54" t="b">
        <f t="shared" si="32"/>
        <v>0</v>
      </c>
      <c r="CH44" s="54" t="b">
        <f t="shared" si="33"/>
        <v>0</v>
      </c>
      <c r="CI44" s="54" t="b">
        <f t="shared" si="34"/>
        <v>0</v>
      </c>
      <c r="CJ44" s="54" t="b">
        <f t="shared" si="35"/>
        <v>0</v>
      </c>
      <c r="CK44" s="54" t="b">
        <f t="shared" si="36"/>
        <v>0</v>
      </c>
      <c r="CL44" s="54" t="b">
        <f t="shared" si="37"/>
        <v>0</v>
      </c>
      <c r="CM44" s="54" t="b">
        <f t="shared" si="38"/>
        <v>0</v>
      </c>
      <c r="CN44" s="54" t="b">
        <f t="shared" si="39"/>
        <v>0</v>
      </c>
      <c r="CO44" s="54" t="e">
        <f t="shared" si="40"/>
        <v>#NUM!</v>
      </c>
      <c r="CP44" s="54" t="b">
        <f t="shared" si="41"/>
        <v>0</v>
      </c>
      <c r="CQ44" s="54" t="b">
        <f t="shared" si="42"/>
        <v>0</v>
      </c>
      <c r="CR44" s="54" t="b">
        <f t="shared" si="43"/>
        <v>0</v>
      </c>
      <c r="CS44" s="54" t="b">
        <f t="shared" si="44"/>
        <v>0</v>
      </c>
      <c r="CT44" s="54" t="b">
        <f t="shared" si="45"/>
        <v>0</v>
      </c>
      <c r="CU44" s="54" t="b">
        <f t="shared" si="46"/>
        <v>0</v>
      </c>
      <c r="CV44" s="54" t="b">
        <f t="shared" si="47"/>
        <v>0</v>
      </c>
      <c r="CW44" s="54" t="b">
        <f t="shared" si="48"/>
        <v>0</v>
      </c>
      <c r="CX44" s="54" t="b">
        <f t="shared" si="49"/>
        <v>0</v>
      </c>
      <c r="CY44" s="54"/>
      <c r="CZ44" s="54">
        <f t="shared" si="50"/>
        <v>0</v>
      </c>
      <c r="DA44" s="54">
        <f t="shared" si="51"/>
        <v>0</v>
      </c>
      <c r="DB44" s="54">
        <f t="shared" si="52"/>
        <v>0</v>
      </c>
      <c r="DC44" s="54">
        <f t="shared" si="53"/>
        <v>0</v>
      </c>
      <c r="DD44" s="54">
        <f t="shared" si="54"/>
        <v>0</v>
      </c>
      <c r="DE44" s="54">
        <f t="shared" si="55"/>
        <v>0</v>
      </c>
      <c r="DF44" s="54">
        <f t="shared" si="56"/>
        <v>0</v>
      </c>
    </row>
    <row r="45" spans="1:110" ht="12.75">
      <c r="A45" s="54" t="str">
        <f>IF(Statistik!B25&lt;&gt;"",Statistik!B25,"")</f>
        <v>A6</v>
      </c>
      <c r="B45" s="54">
        <f>IF(Statistik!N25&lt;&gt;"",Statistik!N25,"")</f>
        <v>0</v>
      </c>
      <c r="C45" s="54">
        <f>IF(Statistik!O25&lt;&gt;"",Statistik!O25,"")</f>
      </c>
      <c r="D45" s="54">
        <f>IF(Statistik!P25&lt;&gt;"",Statistik!P25,"")</f>
      </c>
      <c r="E45" s="54">
        <f>IF(Statistik!Q25&lt;&gt;"",Statistik!Q25,"")</f>
      </c>
      <c r="F45" s="54">
        <f>IF(Statistik!R25&lt;&gt;"",Statistik!R25,"")</f>
      </c>
      <c r="G45" s="54">
        <f>IF(Statistik!S25&lt;&gt;"",Statistik!S25,"")</f>
      </c>
      <c r="H45" s="54">
        <f>IF(Statistik!T25&lt;&gt;"",Statistik!T25,"")</f>
      </c>
      <c r="I45" s="54">
        <f>IF(Statistik!U25&lt;&gt;"",Statistik!U25,"")</f>
      </c>
      <c r="J45" s="54">
        <f>IF(Statistik!V25&lt;&gt;"",Statistik!V25,"")</f>
      </c>
      <c r="K45" s="54">
        <f>IF(Statistik!W25&lt;&gt;"",Statistik!W25,"")</f>
      </c>
      <c r="L45" s="54">
        <f>IF(Statistik!X25&lt;&gt;"",Statistik!X25,"")</f>
      </c>
      <c r="M45" s="54">
        <f>IF(Statistik!Y25&lt;&gt;"",Statistik!Y25,"")</f>
      </c>
      <c r="N45" s="54">
        <f>IF(Statistik!Z25&lt;&gt;"",Statistik!Z25,"")</f>
      </c>
      <c r="O45" s="54">
        <f>IF(Statistik!AA25&lt;&gt;"",Statistik!AA25,"")</f>
      </c>
      <c r="P45" s="54">
        <f>IF(Statistik!AB25&lt;&gt;"",Statistik!AB25,"")</f>
      </c>
      <c r="Q45" s="54">
        <f>IF(Statistik!AC25&lt;&gt;"",Statistik!AC25,"")</f>
      </c>
      <c r="R45" s="54">
        <f>IF(Statistik!AD25&lt;&gt;"",Statistik!AD25,"")</f>
      </c>
      <c r="S45" s="54">
        <f>IF(Statistik!AE25&lt;&gt;"",Statistik!AE25,"")</f>
      </c>
      <c r="T45" s="54">
        <f>IF(Statistik!AF25&lt;&gt;"",Statistik!AF25,"")</f>
      </c>
      <c r="U45" s="54">
        <f>IF(Statistik!AG25&lt;&gt;"",Statistik!AG25,"")</f>
      </c>
      <c r="V45" s="54">
        <f>IF(Statistik!AH25&lt;&gt;"",Statistik!AH25,"")</f>
      </c>
      <c r="W45" s="54">
        <f>IF(Statistik!AI25&lt;&gt;"",Statistik!AI25,"")</f>
      </c>
      <c r="X45" s="54">
        <f>IF(Statistik!AJ25&lt;&gt;"",Statistik!AJ25,"")</f>
      </c>
      <c r="Y45" s="54">
        <f>IF(Statistik!AK25&lt;&gt;"",Statistik!AK25,"")</f>
      </c>
      <c r="Z45" s="54">
        <f>IF(Statistik!AL25&lt;&gt;"",Statistik!AL25,"")</f>
      </c>
      <c r="AA45" s="54">
        <f>IF(Statistik!AM25&lt;&gt;"",Statistik!AM25,"")</f>
      </c>
      <c r="AB45" s="54">
        <f>IF(Statistik!AN25&lt;&gt;"",Statistik!AN25,"")</f>
      </c>
      <c r="AC45" s="54">
        <f>IF(Statistik!AO25&lt;&gt;"",Statistik!AO25,"")</f>
      </c>
      <c r="AD45" s="54">
        <f>IF(Statistik!AP25&lt;&gt;"",Statistik!AP25,"")</f>
      </c>
      <c r="AE45" s="54">
        <f>IF(Statistik!AQ25&lt;&gt;"",Statistik!AQ25,"")</f>
      </c>
      <c r="AF45" s="54">
        <f>IF(Statistik!AR25&lt;&gt;"",Statistik!AR25,"")</f>
      </c>
      <c r="AG45" s="54">
        <f>IF(Statistik!AS25&lt;&gt;"",Statistik!AS25,"")</f>
      </c>
      <c r="AH45" s="54">
        <f>IF(Statistik!AT25&lt;&gt;"",Statistik!AT25,"")</f>
      </c>
      <c r="AI45" s="54">
        <f>IF(Statistik!AU25&lt;&gt;"",Statistik!AU25,"")</f>
      </c>
      <c r="AJ45" s="54">
        <f>IF(Statistik!AV25&lt;&gt;"",Statistik!AV25,"")</f>
      </c>
      <c r="AK45" s="54">
        <f>IF(Statistik!AW25&lt;&gt;"",Statistik!AW25,"")</f>
      </c>
      <c r="AL45" s="54">
        <f>IF(Statistik!AX25&lt;&gt;"",Statistik!AX25,"")</f>
      </c>
      <c r="AM45" s="54">
        <f>IF(Statistik!AY25&lt;&gt;"",Statistik!AY25,"")</f>
      </c>
      <c r="AN45" s="54">
        <f>IF(Statistik!AZ25&lt;&gt;"",Statistik!AZ25,"")</f>
      </c>
      <c r="AO45" s="54">
        <f>IF(Statistik!BA25&lt;&gt;"",Statistik!BA25,"")</f>
      </c>
      <c r="AP45" s="54">
        <f>IF(Statistik!BB25&lt;&gt;"",Statistik!BB25,"")</f>
      </c>
      <c r="AQ45" s="54">
        <f>IF(Statistik!BC25&lt;&gt;"",Statistik!BC25,"")</f>
      </c>
      <c r="AR45" s="54">
        <f>IF(Statistik!BD25&lt;&gt;"",Statistik!BD25,"")</f>
      </c>
      <c r="AS45" s="54">
        <f>IF(Statistik!BE25&lt;&gt;"",Statistik!BE25,"")</f>
      </c>
      <c r="AT45" s="54">
        <f>IF(Statistik!BF25&lt;&gt;"",Statistik!BF25,"")</f>
      </c>
      <c r="AU45" s="54">
        <f>IF(Statistik!BG25&lt;&gt;"",Statistik!BG25,"")</f>
      </c>
      <c r="AV45" s="54">
        <f>IF(Statistik!BH25&lt;&gt;"",Statistik!BH25,"")</f>
      </c>
      <c r="AW45" s="54">
        <f>IF(Statistik!BI25&lt;&gt;"",Statistik!BI25,"")</f>
      </c>
      <c r="AX45" s="54">
        <f>IF(Statistik!BJ25&lt;&gt;"",Statistik!BJ25,"")</f>
      </c>
      <c r="AY45" s="54">
        <f>IF(Statistik!BK25&lt;&gt;"",Statistik!BK25,"")</f>
      </c>
      <c r="AZ45" s="54">
        <f>Statistik!L25</f>
        <v>1</v>
      </c>
      <c r="BA45" s="54">
        <f t="shared" si="0"/>
        <v>0</v>
      </c>
      <c r="BB45" s="54" t="b">
        <f t="shared" si="1"/>
        <v>0</v>
      </c>
      <c r="BC45" s="54" t="b">
        <f t="shared" si="2"/>
        <v>0</v>
      </c>
      <c r="BD45" s="54" t="b">
        <f t="shared" si="3"/>
        <v>0</v>
      </c>
      <c r="BE45" s="54" t="b">
        <f t="shared" si="4"/>
        <v>0</v>
      </c>
      <c r="BF45" s="54" t="b">
        <f t="shared" si="5"/>
        <v>0</v>
      </c>
      <c r="BG45" s="54" t="b">
        <f t="shared" si="6"/>
        <v>0</v>
      </c>
      <c r="BH45" s="54" t="b">
        <f t="shared" si="7"/>
        <v>0</v>
      </c>
      <c r="BI45" s="54" t="b">
        <f t="shared" si="8"/>
        <v>0</v>
      </c>
      <c r="BJ45" s="54" t="b">
        <f t="shared" si="9"/>
        <v>0</v>
      </c>
      <c r="BK45" s="54" t="b">
        <f t="shared" si="10"/>
        <v>0</v>
      </c>
      <c r="BL45" s="54" t="b">
        <f t="shared" si="11"/>
        <v>0</v>
      </c>
      <c r="BM45" s="54" t="b">
        <f t="shared" si="12"/>
        <v>0</v>
      </c>
      <c r="BN45" s="54" t="b">
        <f t="shared" si="13"/>
        <v>0</v>
      </c>
      <c r="BO45" s="54" t="b">
        <f t="shared" si="14"/>
        <v>0</v>
      </c>
      <c r="BP45" s="54" t="b">
        <f t="shared" si="15"/>
        <v>0</v>
      </c>
      <c r="BQ45" s="54" t="b">
        <f t="shared" si="16"/>
        <v>0</v>
      </c>
      <c r="BR45" s="54" t="b">
        <f t="shared" si="17"/>
        <v>0</v>
      </c>
      <c r="BS45" s="54" t="b">
        <f t="shared" si="18"/>
        <v>0</v>
      </c>
      <c r="BT45" s="54" t="b">
        <f t="shared" si="19"/>
        <v>0</v>
      </c>
      <c r="BU45" s="54" t="b">
        <f t="shared" si="20"/>
        <v>0</v>
      </c>
      <c r="BV45" s="54" t="b">
        <f t="shared" si="21"/>
        <v>0</v>
      </c>
      <c r="BW45" s="54" t="b">
        <f t="shared" si="22"/>
        <v>0</v>
      </c>
      <c r="BX45" s="54" t="b">
        <f t="shared" si="23"/>
        <v>0</v>
      </c>
      <c r="BY45" s="54" t="b">
        <f t="shared" si="24"/>
        <v>0</v>
      </c>
      <c r="BZ45" s="54" t="b">
        <f t="shared" si="25"/>
        <v>0</v>
      </c>
      <c r="CA45" s="54" t="b">
        <f t="shared" si="26"/>
        <v>0</v>
      </c>
      <c r="CB45" s="54" t="b">
        <f t="shared" si="27"/>
        <v>0</v>
      </c>
      <c r="CC45" s="54" t="b">
        <f t="shared" si="28"/>
        <v>0</v>
      </c>
      <c r="CD45" s="54" t="b">
        <f t="shared" si="29"/>
        <v>0</v>
      </c>
      <c r="CE45" s="54" t="b">
        <f t="shared" si="30"/>
        <v>0</v>
      </c>
      <c r="CF45" s="54" t="b">
        <f t="shared" si="31"/>
        <v>0</v>
      </c>
      <c r="CG45" s="54" t="b">
        <f t="shared" si="32"/>
        <v>0</v>
      </c>
      <c r="CH45" s="54" t="b">
        <f t="shared" si="33"/>
        <v>0</v>
      </c>
      <c r="CI45" s="54" t="b">
        <f t="shared" si="34"/>
        <v>0</v>
      </c>
      <c r="CJ45" s="54" t="b">
        <f t="shared" si="35"/>
        <v>0</v>
      </c>
      <c r="CK45" s="54" t="b">
        <f t="shared" si="36"/>
        <v>0</v>
      </c>
      <c r="CL45" s="54" t="b">
        <f t="shared" si="37"/>
        <v>0</v>
      </c>
      <c r="CM45" s="54" t="b">
        <f t="shared" si="38"/>
        <v>0</v>
      </c>
      <c r="CN45" s="54" t="b">
        <f t="shared" si="39"/>
        <v>0</v>
      </c>
      <c r="CO45" s="54" t="e">
        <f t="shared" si="40"/>
        <v>#NUM!</v>
      </c>
      <c r="CP45" s="54" t="b">
        <f t="shared" si="41"/>
        <v>0</v>
      </c>
      <c r="CQ45" s="54" t="b">
        <f t="shared" si="42"/>
        <v>0</v>
      </c>
      <c r="CR45" s="54" t="b">
        <f t="shared" si="43"/>
        <v>0</v>
      </c>
      <c r="CS45" s="54" t="b">
        <f t="shared" si="44"/>
        <v>0</v>
      </c>
      <c r="CT45" s="54" t="b">
        <f t="shared" si="45"/>
        <v>0</v>
      </c>
      <c r="CU45" s="54" t="b">
        <f t="shared" si="46"/>
        <v>0</v>
      </c>
      <c r="CV45" s="54" t="b">
        <f t="shared" si="47"/>
        <v>0</v>
      </c>
      <c r="CW45" s="54" t="b">
        <f t="shared" si="48"/>
        <v>0</v>
      </c>
      <c r="CX45" s="54" t="b">
        <f t="shared" si="49"/>
        <v>0</v>
      </c>
      <c r="CY45" s="54"/>
      <c r="CZ45" s="54">
        <f t="shared" si="50"/>
        <v>0</v>
      </c>
      <c r="DA45" s="54">
        <f t="shared" si="51"/>
        <v>0</v>
      </c>
      <c r="DB45" s="54">
        <f t="shared" si="52"/>
        <v>0</v>
      </c>
      <c r="DC45" s="54">
        <f t="shared" si="53"/>
        <v>0</v>
      </c>
      <c r="DD45" s="54">
        <f t="shared" si="54"/>
        <v>0</v>
      </c>
      <c r="DE45" s="54">
        <f t="shared" si="55"/>
        <v>0</v>
      </c>
      <c r="DF45" s="54">
        <f t="shared" si="56"/>
        <v>0</v>
      </c>
    </row>
    <row r="46" spans="1:110" ht="12.75">
      <c r="A46" s="54" t="str">
        <f>IF(Statistik!B26&lt;&gt;"",Statistik!B26,"")</f>
        <v>A7</v>
      </c>
      <c r="B46" s="54">
        <f>IF(Statistik!N26&lt;&gt;"",Statistik!N26,"")</f>
        <v>0</v>
      </c>
      <c r="C46" s="54">
        <f>IF(Statistik!O26&lt;&gt;"",Statistik!O26,"")</f>
      </c>
      <c r="D46" s="54">
        <f>IF(Statistik!P26&lt;&gt;"",Statistik!P26,"")</f>
      </c>
      <c r="E46" s="54">
        <f>IF(Statistik!Q26&lt;&gt;"",Statistik!Q26,"")</f>
      </c>
      <c r="F46" s="54">
        <f>IF(Statistik!R26&lt;&gt;"",Statistik!R26,"")</f>
      </c>
      <c r="G46" s="54">
        <f>IF(Statistik!S26&lt;&gt;"",Statistik!S26,"")</f>
      </c>
      <c r="H46" s="54">
        <f>IF(Statistik!T26&lt;&gt;"",Statistik!T26,"")</f>
      </c>
      <c r="I46" s="54">
        <f>IF(Statistik!U26&lt;&gt;"",Statistik!U26,"")</f>
      </c>
      <c r="J46" s="54">
        <f>IF(Statistik!V26&lt;&gt;"",Statistik!V26,"")</f>
      </c>
      <c r="K46" s="54">
        <f>IF(Statistik!W26&lt;&gt;"",Statistik!W26,"")</f>
      </c>
      <c r="L46" s="54">
        <f>IF(Statistik!X26&lt;&gt;"",Statistik!X26,"")</f>
      </c>
      <c r="M46" s="54">
        <f>IF(Statistik!Y26&lt;&gt;"",Statistik!Y26,"")</f>
      </c>
      <c r="N46" s="54">
        <f>IF(Statistik!Z26&lt;&gt;"",Statistik!Z26,"")</f>
      </c>
      <c r="O46" s="54">
        <f>IF(Statistik!AA26&lt;&gt;"",Statistik!AA26,"")</f>
      </c>
      <c r="P46" s="54">
        <f>IF(Statistik!AB26&lt;&gt;"",Statistik!AB26,"")</f>
      </c>
      <c r="Q46" s="54">
        <f>IF(Statistik!AC26&lt;&gt;"",Statistik!AC26,"")</f>
      </c>
      <c r="R46" s="54">
        <f>IF(Statistik!AD26&lt;&gt;"",Statistik!AD26,"")</f>
      </c>
      <c r="S46" s="54">
        <f>IF(Statistik!AE26&lt;&gt;"",Statistik!AE26,"")</f>
      </c>
      <c r="T46" s="54">
        <f>IF(Statistik!AF26&lt;&gt;"",Statistik!AF26,"")</f>
      </c>
      <c r="U46" s="54">
        <f>IF(Statistik!AG26&lt;&gt;"",Statistik!AG26,"")</f>
      </c>
      <c r="V46" s="54">
        <f>IF(Statistik!AH26&lt;&gt;"",Statistik!AH26,"")</f>
      </c>
      <c r="W46" s="54">
        <f>IF(Statistik!AI26&lt;&gt;"",Statistik!AI26,"")</f>
      </c>
      <c r="X46" s="54">
        <f>IF(Statistik!AJ26&lt;&gt;"",Statistik!AJ26,"")</f>
      </c>
      <c r="Y46" s="54">
        <f>IF(Statistik!AK26&lt;&gt;"",Statistik!AK26,"")</f>
      </c>
      <c r="Z46" s="54">
        <f>IF(Statistik!AL26&lt;&gt;"",Statistik!AL26,"")</f>
      </c>
      <c r="AA46" s="54">
        <f>IF(Statistik!AM26&lt;&gt;"",Statistik!AM26,"")</f>
      </c>
      <c r="AB46" s="54">
        <f>IF(Statistik!AN26&lt;&gt;"",Statistik!AN26,"")</f>
      </c>
      <c r="AC46" s="54">
        <f>IF(Statistik!AO26&lt;&gt;"",Statistik!AO26,"")</f>
      </c>
      <c r="AD46" s="54">
        <f>IF(Statistik!AP26&lt;&gt;"",Statistik!AP26,"")</f>
      </c>
      <c r="AE46" s="54">
        <f>IF(Statistik!AQ26&lt;&gt;"",Statistik!AQ26,"")</f>
      </c>
      <c r="AF46" s="54">
        <f>IF(Statistik!AR26&lt;&gt;"",Statistik!AR26,"")</f>
      </c>
      <c r="AG46" s="54">
        <f>IF(Statistik!AS26&lt;&gt;"",Statistik!AS26,"")</f>
      </c>
      <c r="AH46" s="54">
        <f>IF(Statistik!AT26&lt;&gt;"",Statistik!AT26,"")</f>
      </c>
      <c r="AI46" s="54">
        <f>IF(Statistik!AU26&lt;&gt;"",Statistik!AU26,"")</f>
      </c>
      <c r="AJ46" s="54">
        <f>IF(Statistik!AV26&lt;&gt;"",Statistik!AV26,"")</f>
      </c>
      <c r="AK46" s="54">
        <f>IF(Statistik!AW26&lt;&gt;"",Statistik!AW26,"")</f>
      </c>
      <c r="AL46" s="54">
        <f>IF(Statistik!AX26&lt;&gt;"",Statistik!AX26,"")</f>
      </c>
      <c r="AM46" s="54">
        <f>IF(Statistik!AY26&lt;&gt;"",Statistik!AY26,"")</f>
      </c>
      <c r="AN46" s="54">
        <f>IF(Statistik!AZ26&lt;&gt;"",Statistik!AZ26,"")</f>
      </c>
      <c r="AO46" s="54">
        <f>IF(Statistik!BA26&lt;&gt;"",Statistik!BA26,"")</f>
      </c>
      <c r="AP46" s="54">
        <f>IF(Statistik!BB26&lt;&gt;"",Statistik!BB26,"")</f>
      </c>
      <c r="AQ46" s="54">
        <f>IF(Statistik!BC26&lt;&gt;"",Statistik!BC26,"")</f>
      </c>
      <c r="AR46" s="54">
        <f>IF(Statistik!BD26&lt;&gt;"",Statistik!BD26,"")</f>
      </c>
      <c r="AS46" s="54">
        <f>IF(Statistik!BE26&lt;&gt;"",Statistik!BE26,"")</f>
      </c>
      <c r="AT46" s="54">
        <f>IF(Statistik!BF26&lt;&gt;"",Statistik!BF26,"")</f>
      </c>
      <c r="AU46" s="54">
        <f>IF(Statistik!BG26&lt;&gt;"",Statistik!BG26,"")</f>
      </c>
      <c r="AV46" s="54">
        <f>IF(Statistik!BH26&lt;&gt;"",Statistik!BH26,"")</f>
      </c>
      <c r="AW46" s="54">
        <f>IF(Statistik!BI26&lt;&gt;"",Statistik!BI26,"")</f>
      </c>
      <c r="AX46" s="54">
        <f>IF(Statistik!BJ26&lt;&gt;"",Statistik!BJ26,"")</f>
      </c>
      <c r="AY46" s="54">
        <f>IF(Statistik!BK26&lt;&gt;"",Statistik!BK26,"")</f>
      </c>
      <c r="AZ46" s="54">
        <f>Statistik!L26</f>
        <v>1</v>
      </c>
      <c r="BA46" s="54">
        <f t="shared" si="0"/>
        <v>0</v>
      </c>
      <c r="BB46" s="54" t="b">
        <f t="shared" si="1"/>
        <v>0</v>
      </c>
      <c r="BC46" s="54" t="b">
        <f t="shared" si="2"/>
        <v>0</v>
      </c>
      <c r="BD46" s="54" t="b">
        <f t="shared" si="3"/>
        <v>0</v>
      </c>
      <c r="BE46" s="54" t="b">
        <f t="shared" si="4"/>
        <v>0</v>
      </c>
      <c r="BF46" s="54" t="b">
        <f t="shared" si="5"/>
        <v>0</v>
      </c>
      <c r="BG46" s="54" t="b">
        <f t="shared" si="6"/>
        <v>0</v>
      </c>
      <c r="BH46" s="54" t="b">
        <f t="shared" si="7"/>
        <v>0</v>
      </c>
      <c r="BI46" s="54" t="b">
        <f t="shared" si="8"/>
        <v>0</v>
      </c>
      <c r="BJ46" s="54" t="b">
        <f t="shared" si="9"/>
        <v>0</v>
      </c>
      <c r="BK46" s="54" t="b">
        <f t="shared" si="10"/>
        <v>0</v>
      </c>
      <c r="BL46" s="54" t="b">
        <f t="shared" si="11"/>
        <v>0</v>
      </c>
      <c r="BM46" s="54" t="b">
        <f t="shared" si="12"/>
        <v>0</v>
      </c>
      <c r="BN46" s="54" t="b">
        <f t="shared" si="13"/>
        <v>0</v>
      </c>
      <c r="BO46" s="54" t="b">
        <f t="shared" si="14"/>
        <v>0</v>
      </c>
      <c r="BP46" s="54" t="b">
        <f t="shared" si="15"/>
        <v>0</v>
      </c>
      <c r="BQ46" s="54" t="b">
        <f t="shared" si="16"/>
        <v>0</v>
      </c>
      <c r="BR46" s="54" t="b">
        <f t="shared" si="17"/>
        <v>0</v>
      </c>
      <c r="BS46" s="54" t="b">
        <f t="shared" si="18"/>
        <v>0</v>
      </c>
      <c r="BT46" s="54" t="b">
        <f t="shared" si="19"/>
        <v>0</v>
      </c>
      <c r="BU46" s="54" t="b">
        <f t="shared" si="20"/>
        <v>0</v>
      </c>
      <c r="BV46" s="54" t="b">
        <f t="shared" si="21"/>
        <v>0</v>
      </c>
      <c r="BW46" s="54" t="b">
        <f t="shared" si="22"/>
        <v>0</v>
      </c>
      <c r="BX46" s="54" t="b">
        <f t="shared" si="23"/>
        <v>0</v>
      </c>
      <c r="BY46" s="54" t="b">
        <f t="shared" si="24"/>
        <v>0</v>
      </c>
      <c r="BZ46" s="54" t="b">
        <f t="shared" si="25"/>
        <v>0</v>
      </c>
      <c r="CA46" s="54" t="b">
        <f t="shared" si="26"/>
        <v>0</v>
      </c>
      <c r="CB46" s="54" t="b">
        <f t="shared" si="27"/>
        <v>0</v>
      </c>
      <c r="CC46" s="54" t="b">
        <f t="shared" si="28"/>
        <v>0</v>
      </c>
      <c r="CD46" s="54" t="b">
        <f t="shared" si="29"/>
        <v>0</v>
      </c>
      <c r="CE46" s="54" t="b">
        <f t="shared" si="30"/>
        <v>0</v>
      </c>
      <c r="CF46" s="54" t="b">
        <f t="shared" si="31"/>
        <v>0</v>
      </c>
      <c r="CG46" s="54" t="b">
        <f t="shared" si="32"/>
        <v>0</v>
      </c>
      <c r="CH46" s="54" t="b">
        <f t="shared" si="33"/>
        <v>0</v>
      </c>
      <c r="CI46" s="54" t="b">
        <f t="shared" si="34"/>
        <v>0</v>
      </c>
      <c r="CJ46" s="54" t="b">
        <f t="shared" si="35"/>
        <v>0</v>
      </c>
      <c r="CK46" s="54" t="b">
        <f t="shared" si="36"/>
        <v>0</v>
      </c>
      <c r="CL46" s="54" t="b">
        <f t="shared" si="37"/>
        <v>0</v>
      </c>
      <c r="CM46" s="54" t="b">
        <f t="shared" si="38"/>
        <v>0</v>
      </c>
      <c r="CN46" s="54" t="b">
        <f t="shared" si="39"/>
        <v>0</v>
      </c>
      <c r="CO46" s="54" t="e">
        <f t="shared" si="40"/>
        <v>#NUM!</v>
      </c>
      <c r="CP46" s="54" t="b">
        <f t="shared" si="41"/>
        <v>0</v>
      </c>
      <c r="CQ46" s="54" t="b">
        <f t="shared" si="42"/>
        <v>0</v>
      </c>
      <c r="CR46" s="54" t="b">
        <f t="shared" si="43"/>
        <v>0</v>
      </c>
      <c r="CS46" s="54" t="b">
        <f t="shared" si="44"/>
        <v>0</v>
      </c>
      <c r="CT46" s="54" t="b">
        <f t="shared" si="45"/>
        <v>0</v>
      </c>
      <c r="CU46" s="54" t="b">
        <f t="shared" si="46"/>
        <v>0</v>
      </c>
      <c r="CV46" s="54" t="b">
        <f t="shared" si="47"/>
        <v>0</v>
      </c>
      <c r="CW46" s="54" t="b">
        <f t="shared" si="48"/>
        <v>0</v>
      </c>
      <c r="CX46" s="54" t="b">
        <f t="shared" si="49"/>
        <v>0</v>
      </c>
      <c r="CY46" s="54"/>
      <c r="CZ46" s="54">
        <f t="shared" si="50"/>
        <v>0</v>
      </c>
      <c r="DA46" s="54">
        <f t="shared" si="51"/>
        <v>0</v>
      </c>
      <c r="DB46" s="54">
        <f t="shared" si="52"/>
        <v>0</v>
      </c>
      <c r="DC46" s="54">
        <f t="shared" si="53"/>
        <v>0</v>
      </c>
      <c r="DD46" s="54">
        <f t="shared" si="54"/>
        <v>0</v>
      </c>
      <c r="DE46" s="54">
        <f t="shared" si="55"/>
        <v>0</v>
      </c>
      <c r="DF46" s="54">
        <f t="shared" si="56"/>
        <v>0</v>
      </c>
    </row>
    <row r="47" spans="1:110" ht="12.75">
      <c r="A47" s="54" t="str">
        <f>IF(Statistik!B27&lt;&gt;"",Statistik!B27,"")</f>
        <v>A8</v>
      </c>
      <c r="B47" s="54">
        <f>IF(Statistik!N27&lt;&gt;"",Statistik!N27,"")</f>
        <v>0</v>
      </c>
      <c r="C47" s="54">
        <f>IF(Statistik!O27&lt;&gt;"",Statistik!O27,"")</f>
      </c>
      <c r="D47" s="54">
        <f>IF(Statistik!P27&lt;&gt;"",Statistik!P27,"")</f>
      </c>
      <c r="E47" s="54">
        <f>IF(Statistik!Q27&lt;&gt;"",Statistik!Q27,"")</f>
      </c>
      <c r="F47" s="54">
        <f>IF(Statistik!R27&lt;&gt;"",Statistik!R27,"")</f>
      </c>
      <c r="G47" s="54">
        <f>IF(Statistik!S27&lt;&gt;"",Statistik!S27,"")</f>
      </c>
      <c r="H47" s="54">
        <f>IF(Statistik!T27&lt;&gt;"",Statistik!T27,"")</f>
      </c>
      <c r="I47" s="54">
        <f>IF(Statistik!U27&lt;&gt;"",Statistik!U27,"")</f>
      </c>
      <c r="J47" s="54">
        <f>IF(Statistik!V27&lt;&gt;"",Statistik!V27,"")</f>
      </c>
      <c r="K47" s="54">
        <f>IF(Statistik!W27&lt;&gt;"",Statistik!W27,"")</f>
      </c>
      <c r="L47" s="54">
        <f>IF(Statistik!X27&lt;&gt;"",Statistik!X27,"")</f>
      </c>
      <c r="M47" s="54">
        <f>IF(Statistik!Y27&lt;&gt;"",Statistik!Y27,"")</f>
      </c>
      <c r="N47" s="54">
        <f>IF(Statistik!Z27&lt;&gt;"",Statistik!Z27,"")</f>
      </c>
      <c r="O47" s="54">
        <f>IF(Statistik!AA27&lt;&gt;"",Statistik!AA27,"")</f>
      </c>
      <c r="P47" s="54">
        <f>IF(Statistik!AB27&lt;&gt;"",Statistik!AB27,"")</f>
      </c>
      <c r="Q47" s="54">
        <f>IF(Statistik!AC27&lt;&gt;"",Statistik!AC27,"")</f>
      </c>
      <c r="R47" s="54">
        <f>IF(Statistik!AD27&lt;&gt;"",Statistik!AD27,"")</f>
      </c>
      <c r="S47" s="54">
        <f>IF(Statistik!AE27&lt;&gt;"",Statistik!AE27,"")</f>
      </c>
      <c r="T47" s="54">
        <f>IF(Statistik!AF27&lt;&gt;"",Statistik!AF27,"")</f>
      </c>
      <c r="U47" s="54">
        <f>IF(Statistik!AG27&lt;&gt;"",Statistik!AG27,"")</f>
      </c>
      <c r="V47" s="54">
        <f>IF(Statistik!AH27&lt;&gt;"",Statistik!AH27,"")</f>
      </c>
      <c r="W47" s="54">
        <f>IF(Statistik!AI27&lt;&gt;"",Statistik!AI27,"")</f>
      </c>
      <c r="X47" s="54">
        <f>IF(Statistik!AJ27&lt;&gt;"",Statistik!AJ27,"")</f>
      </c>
      <c r="Y47" s="54">
        <f>IF(Statistik!AK27&lt;&gt;"",Statistik!AK27,"")</f>
      </c>
      <c r="Z47" s="54">
        <f>IF(Statistik!AL27&lt;&gt;"",Statistik!AL27,"")</f>
      </c>
      <c r="AA47" s="54">
        <f>IF(Statistik!AM27&lt;&gt;"",Statistik!AM27,"")</f>
      </c>
      <c r="AB47" s="54">
        <f>IF(Statistik!AN27&lt;&gt;"",Statistik!AN27,"")</f>
      </c>
      <c r="AC47" s="54">
        <f>IF(Statistik!AO27&lt;&gt;"",Statistik!AO27,"")</f>
      </c>
      <c r="AD47" s="54">
        <f>IF(Statistik!AP27&lt;&gt;"",Statistik!AP27,"")</f>
      </c>
      <c r="AE47" s="54">
        <f>IF(Statistik!AQ27&lt;&gt;"",Statistik!AQ27,"")</f>
      </c>
      <c r="AF47" s="54">
        <f>IF(Statistik!AR27&lt;&gt;"",Statistik!AR27,"")</f>
      </c>
      <c r="AG47" s="54">
        <f>IF(Statistik!AS27&lt;&gt;"",Statistik!AS27,"")</f>
      </c>
      <c r="AH47" s="54">
        <f>IF(Statistik!AT27&lt;&gt;"",Statistik!AT27,"")</f>
      </c>
      <c r="AI47" s="54">
        <f>IF(Statistik!AU27&lt;&gt;"",Statistik!AU27,"")</f>
      </c>
      <c r="AJ47" s="54">
        <f>IF(Statistik!AV27&lt;&gt;"",Statistik!AV27,"")</f>
      </c>
      <c r="AK47" s="54">
        <f>IF(Statistik!AW27&lt;&gt;"",Statistik!AW27,"")</f>
      </c>
      <c r="AL47" s="54">
        <f>IF(Statistik!AX27&lt;&gt;"",Statistik!AX27,"")</f>
      </c>
      <c r="AM47" s="54">
        <f>IF(Statistik!AY27&lt;&gt;"",Statistik!AY27,"")</f>
      </c>
      <c r="AN47" s="54">
        <f>IF(Statistik!AZ27&lt;&gt;"",Statistik!AZ27,"")</f>
      </c>
      <c r="AO47" s="54">
        <f>IF(Statistik!BA27&lt;&gt;"",Statistik!BA27,"")</f>
      </c>
      <c r="AP47" s="54">
        <f>IF(Statistik!BB27&lt;&gt;"",Statistik!BB27,"")</f>
      </c>
      <c r="AQ47" s="54">
        <f>IF(Statistik!BC27&lt;&gt;"",Statistik!BC27,"")</f>
      </c>
      <c r="AR47" s="54">
        <f>IF(Statistik!BD27&lt;&gt;"",Statistik!BD27,"")</f>
      </c>
      <c r="AS47" s="54">
        <f>IF(Statistik!BE27&lt;&gt;"",Statistik!BE27,"")</f>
      </c>
      <c r="AT47" s="54">
        <f>IF(Statistik!BF27&lt;&gt;"",Statistik!BF27,"")</f>
      </c>
      <c r="AU47" s="54">
        <f>IF(Statistik!BG27&lt;&gt;"",Statistik!BG27,"")</f>
      </c>
      <c r="AV47" s="54">
        <f>IF(Statistik!BH27&lt;&gt;"",Statistik!BH27,"")</f>
      </c>
      <c r="AW47" s="54">
        <f>IF(Statistik!BI27&lt;&gt;"",Statistik!BI27,"")</f>
      </c>
      <c r="AX47" s="54">
        <f>IF(Statistik!BJ27&lt;&gt;"",Statistik!BJ27,"")</f>
      </c>
      <c r="AY47" s="54">
        <f>IF(Statistik!BK27&lt;&gt;"",Statistik!BK27,"")</f>
      </c>
      <c r="AZ47" s="54">
        <f>Statistik!L27</f>
        <v>1</v>
      </c>
      <c r="BA47" s="54">
        <f t="shared" si="0"/>
        <v>0</v>
      </c>
      <c r="BB47" s="54" t="b">
        <f t="shared" si="1"/>
        <v>0</v>
      </c>
      <c r="BC47" s="54" t="b">
        <f t="shared" si="2"/>
        <v>0</v>
      </c>
      <c r="BD47" s="54" t="b">
        <f t="shared" si="3"/>
        <v>0</v>
      </c>
      <c r="BE47" s="54" t="b">
        <f t="shared" si="4"/>
        <v>0</v>
      </c>
      <c r="BF47" s="54" t="b">
        <f t="shared" si="5"/>
        <v>0</v>
      </c>
      <c r="BG47" s="54" t="b">
        <f t="shared" si="6"/>
        <v>0</v>
      </c>
      <c r="BH47" s="54" t="b">
        <f t="shared" si="7"/>
        <v>0</v>
      </c>
      <c r="BI47" s="54" t="b">
        <f t="shared" si="8"/>
        <v>0</v>
      </c>
      <c r="BJ47" s="54" t="b">
        <f t="shared" si="9"/>
        <v>0</v>
      </c>
      <c r="BK47" s="54" t="b">
        <f t="shared" si="10"/>
        <v>0</v>
      </c>
      <c r="BL47" s="54" t="b">
        <f t="shared" si="11"/>
        <v>0</v>
      </c>
      <c r="BM47" s="54" t="b">
        <f t="shared" si="12"/>
        <v>0</v>
      </c>
      <c r="BN47" s="54" t="b">
        <f t="shared" si="13"/>
        <v>0</v>
      </c>
      <c r="BO47" s="54" t="b">
        <f t="shared" si="14"/>
        <v>0</v>
      </c>
      <c r="BP47" s="54" t="b">
        <f t="shared" si="15"/>
        <v>0</v>
      </c>
      <c r="BQ47" s="54" t="b">
        <f t="shared" si="16"/>
        <v>0</v>
      </c>
      <c r="BR47" s="54" t="b">
        <f t="shared" si="17"/>
        <v>0</v>
      </c>
      <c r="BS47" s="54" t="b">
        <f t="shared" si="18"/>
        <v>0</v>
      </c>
      <c r="BT47" s="54" t="b">
        <f t="shared" si="19"/>
        <v>0</v>
      </c>
      <c r="BU47" s="54" t="b">
        <f t="shared" si="20"/>
        <v>0</v>
      </c>
      <c r="BV47" s="54" t="b">
        <f t="shared" si="21"/>
        <v>0</v>
      </c>
      <c r="BW47" s="54" t="b">
        <f t="shared" si="22"/>
        <v>0</v>
      </c>
      <c r="BX47" s="54" t="b">
        <f t="shared" si="23"/>
        <v>0</v>
      </c>
      <c r="BY47" s="54" t="b">
        <f t="shared" si="24"/>
        <v>0</v>
      </c>
      <c r="BZ47" s="54" t="b">
        <f t="shared" si="25"/>
        <v>0</v>
      </c>
      <c r="CA47" s="54" t="b">
        <f t="shared" si="26"/>
        <v>0</v>
      </c>
      <c r="CB47" s="54" t="b">
        <f t="shared" si="27"/>
        <v>0</v>
      </c>
      <c r="CC47" s="54" t="b">
        <f t="shared" si="28"/>
        <v>0</v>
      </c>
      <c r="CD47" s="54" t="b">
        <f t="shared" si="29"/>
        <v>0</v>
      </c>
      <c r="CE47" s="54" t="b">
        <f t="shared" si="30"/>
        <v>0</v>
      </c>
      <c r="CF47" s="54" t="b">
        <f t="shared" si="31"/>
        <v>0</v>
      </c>
      <c r="CG47" s="54" t="b">
        <f t="shared" si="32"/>
        <v>0</v>
      </c>
      <c r="CH47" s="54" t="b">
        <f t="shared" si="33"/>
        <v>0</v>
      </c>
      <c r="CI47" s="54" t="b">
        <f t="shared" si="34"/>
        <v>0</v>
      </c>
      <c r="CJ47" s="54" t="b">
        <f t="shared" si="35"/>
        <v>0</v>
      </c>
      <c r="CK47" s="54" t="b">
        <f t="shared" si="36"/>
        <v>0</v>
      </c>
      <c r="CL47" s="54" t="b">
        <f t="shared" si="37"/>
        <v>0</v>
      </c>
      <c r="CM47" s="54" t="b">
        <f t="shared" si="38"/>
        <v>0</v>
      </c>
      <c r="CN47" s="54" t="b">
        <f t="shared" si="39"/>
        <v>0</v>
      </c>
      <c r="CO47" s="54" t="e">
        <f t="shared" si="40"/>
        <v>#NUM!</v>
      </c>
      <c r="CP47" s="54" t="b">
        <f t="shared" si="41"/>
        <v>0</v>
      </c>
      <c r="CQ47" s="54" t="b">
        <f t="shared" si="42"/>
        <v>0</v>
      </c>
      <c r="CR47" s="54" t="b">
        <f t="shared" si="43"/>
        <v>0</v>
      </c>
      <c r="CS47" s="54" t="b">
        <f t="shared" si="44"/>
        <v>0</v>
      </c>
      <c r="CT47" s="54" t="b">
        <f t="shared" si="45"/>
        <v>0</v>
      </c>
      <c r="CU47" s="54" t="b">
        <f t="shared" si="46"/>
        <v>0</v>
      </c>
      <c r="CV47" s="54" t="b">
        <f t="shared" si="47"/>
        <v>0</v>
      </c>
      <c r="CW47" s="54" t="b">
        <f t="shared" si="48"/>
        <v>0</v>
      </c>
      <c r="CX47" s="54" t="b">
        <f t="shared" si="49"/>
        <v>0</v>
      </c>
      <c r="CY47" s="54"/>
      <c r="CZ47" s="54">
        <f t="shared" si="50"/>
        <v>0</v>
      </c>
      <c r="DA47" s="54">
        <f t="shared" si="51"/>
        <v>0</v>
      </c>
      <c r="DB47" s="54">
        <f t="shared" si="52"/>
        <v>0</v>
      </c>
      <c r="DC47" s="54">
        <f t="shared" si="53"/>
        <v>0</v>
      </c>
      <c r="DD47" s="54">
        <f t="shared" si="54"/>
        <v>0</v>
      </c>
      <c r="DE47" s="54">
        <f t="shared" si="55"/>
        <v>0</v>
      </c>
      <c r="DF47" s="54">
        <f t="shared" si="56"/>
        <v>0</v>
      </c>
    </row>
    <row r="48" spans="1:110" ht="12.75">
      <c r="A48" s="54" t="str">
        <f>IF(Statistik!B28&lt;&gt;"",Statistik!B28,"")</f>
        <v>A9</v>
      </c>
      <c r="B48" s="54">
        <f>IF(Statistik!N28&lt;&gt;"",Statistik!N28,"")</f>
        <v>0</v>
      </c>
      <c r="C48" s="54">
        <f>IF(Statistik!O28&lt;&gt;"",Statistik!O28,"")</f>
      </c>
      <c r="D48" s="54">
        <f>IF(Statistik!P28&lt;&gt;"",Statistik!P28,"")</f>
      </c>
      <c r="E48" s="54">
        <f>IF(Statistik!Q28&lt;&gt;"",Statistik!Q28,"")</f>
      </c>
      <c r="F48" s="54">
        <f>IF(Statistik!R28&lt;&gt;"",Statistik!R28,"")</f>
      </c>
      <c r="G48" s="54">
        <f>IF(Statistik!S28&lt;&gt;"",Statistik!S28,"")</f>
      </c>
      <c r="H48" s="54">
        <f>IF(Statistik!T28&lt;&gt;"",Statistik!T28,"")</f>
      </c>
      <c r="I48" s="54">
        <f>IF(Statistik!U28&lt;&gt;"",Statistik!U28,"")</f>
      </c>
      <c r="J48" s="54">
        <f>IF(Statistik!V28&lt;&gt;"",Statistik!V28,"")</f>
      </c>
      <c r="K48" s="54">
        <f>IF(Statistik!W28&lt;&gt;"",Statistik!W28,"")</f>
      </c>
      <c r="L48" s="54">
        <f>IF(Statistik!X28&lt;&gt;"",Statistik!X28,"")</f>
      </c>
      <c r="M48" s="54">
        <f>IF(Statistik!Y28&lt;&gt;"",Statistik!Y28,"")</f>
      </c>
      <c r="N48" s="54">
        <f>IF(Statistik!Z28&lt;&gt;"",Statistik!Z28,"")</f>
      </c>
      <c r="O48" s="54">
        <f>IF(Statistik!AA28&lt;&gt;"",Statistik!AA28,"")</f>
      </c>
      <c r="P48" s="54">
        <f>IF(Statistik!AB28&lt;&gt;"",Statistik!AB28,"")</f>
      </c>
      <c r="Q48" s="54">
        <f>IF(Statistik!AC28&lt;&gt;"",Statistik!AC28,"")</f>
      </c>
      <c r="R48" s="54">
        <f>IF(Statistik!AD28&lt;&gt;"",Statistik!AD28,"")</f>
      </c>
      <c r="S48" s="54">
        <f>IF(Statistik!AE28&lt;&gt;"",Statistik!AE28,"")</f>
      </c>
      <c r="T48" s="54">
        <f>IF(Statistik!AF28&lt;&gt;"",Statistik!AF28,"")</f>
      </c>
      <c r="U48" s="54">
        <f>IF(Statistik!AG28&lt;&gt;"",Statistik!AG28,"")</f>
      </c>
      <c r="V48" s="54">
        <f>IF(Statistik!AH28&lt;&gt;"",Statistik!AH28,"")</f>
      </c>
      <c r="W48" s="54">
        <f>IF(Statistik!AI28&lt;&gt;"",Statistik!AI28,"")</f>
      </c>
      <c r="X48" s="54">
        <f>IF(Statistik!AJ28&lt;&gt;"",Statistik!AJ28,"")</f>
      </c>
      <c r="Y48" s="54">
        <f>IF(Statistik!AK28&lt;&gt;"",Statistik!AK28,"")</f>
      </c>
      <c r="Z48" s="54">
        <f>IF(Statistik!AL28&lt;&gt;"",Statistik!AL28,"")</f>
      </c>
      <c r="AA48" s="54">
        <f>IF(Statistik!AM28&lt;&gt;"",Statistik!AM28,"")</f>
      </c>
      <c r="AB48" s="54">
        <f>IF(Statistik!AN28&lt;&gt;"",Statistik!AN28,"")</f>
      </c>
      <c r="AC48" s="54">
        <f>IF(Statistik!AO28&lt;&gt;"",Statistik!AO28,"")</f>
      </c>
      <c r="AD48" s="54">
        <f>IF(Statistik!AP28&lt;&gt;"",Statistik!AP28,"")</f>
      </c>
      <c r="AE48" s="54">
        <f>IF(Statistik!AQ28&lt;&gt;"",Statistik!AQ28,"")</f>
      </c>
      <c r="AF48" s="54">
        <f>IF(Statistik!AR28&lt;&gt;"",Statistik!AR28,"")</f>
      </c>
      <c r="AG48" s="54">
        <f>IF(Statistik!AS28&lt;&gt;"",Statistik!AS28,"")</f>
      </c>
      <c r="AH48" s="54">
        <f>IF(Statistik!AT28&lt;&gt;"",Statistik!AT28,"")</f>
      </c>
      <c r="AI48" s="54">
        <f>IF(Statistik!AU28&lt;&gt;"",Statistik!AU28,"")</f>
      </c>
      <c r="AJ48" s="54">
        <f>IF(Statistik!AV28&lt;&gt;"",Statistik!AV28,"")</f>
      </c>
      <c r="AK48" s="54">
        <f>IF(Statistik!AW28&lt;&gt;"",Statistik!AW28,"")</f>
      </c>
      <c r="AL48" s="54">
        <f>IF(Statistik!AX28&lt;&gt;"",Statistik!AX28,"")</f>
      </c>
      <c r="AM48" s="54">
        <f>IF(Statistik!AY28&lt;&gt;"",Statistik!AY28,"")</f>
      </c>
      <c r="AN48" s="54">
        <f>IF(Statistik!AZ28&lt;&gt;"",Statistik!AZ28,"")</f>
      </c>
      <c r="AO48" s="54">
        <f>IF(Statistik!BA28&lt;&gt;"",Statistik!BA28,"")</f>
      </c>
      <c r="AP48" s="54">
        <f>IF(Statistik!BB28&lt;&gt;"",Statistik!BB28,"")</f>
      </c>
      <c r="AQ48" s="54">
        <f>IF(Statistik!BC28&lt;&gt;"",Statistik!BC28,"")</f>
      </c>
      <c r="AR48" s="54">
        <f>IF(Statistik!BD28&lt;&gt;"",Statistik!BD28,"")</f>
      </c>
      <c r="AS48" s="54">
        <f>IF(Statistik!BE28&lt;&gt;"",Statistik!BE28,"")</f>
      </c>
      <c r="AT48" s="54">
        <f>IF(Statistik!BF28&lt;&gt;"",Statistik!BF28,"")</f>
      </c>
      <c r="AU48" s="54">
        <f>IF(Statistik!BG28&lt;&gt;"",Statistik!BG28,"")</f>
      </c>
      <c r="AV48" s="54">
        <f>IF(Statistik!BH28&lt;&gt;"",Statistik!BH28,"")</f>
      </c>
      <c r="AW48" s="54">
        <f>IF(Statistik!BI28&lt;&gt;"",Statistik!BI28,"")</f>
      </c>
      <c r="AX48" s="54">
        <f>IF(Statistik!BJ28&lt;&gt;"",Statistik!BJ28,"")</f>
      </c>
      <c r="AY48" s="54">
        <f>IF(Statistik!BK28&lt;&gt;"",Statistik!BK28,"")</f>
      </c>
      <c r="AZ48" s="54">
        <f>Statistik!L28</f>
        <v>1</v>
      </c>
      <c r="BA48" s="54">
        <f t="shared" si="0"/>
        <v>0</v>
      </c>
      <c r="BB48" s="54" t="b">
        <f t="shared" si="1"/>
        <v>0</v>
      </c>
      <c r="BC48" s="54" t="b">
        <f t="shared" si="2"/>
        <v>0</v>
      </c>
      <c r="BD48" s="54" t="b">
        <f t="shared" si="3"/>
        <v>0</v>
      </c>
      <c r="BE48" s="54" t="b">
        <f t="shared" si="4"/>
        <v>0</v>
      </c>
      <c r="BF48" s="54" t="b">
        <f t="shared" si="5"/>
        <v>0</v>
      </c>
      <c r="BG48" s="54" t="b">
        <f t="shared" si="6"/>
        <v>0</v>
      </c>
      <c r="BH48" s="54" t="b">
        <f t="shared" si="7"/>
        <v>0</v>
      </c>
      <c r="BI48" s="54" t="b">
        <f t="shared" si="8"/>
        <v>0</v>
      </c>
      <c r="BJ48" s="54" t="b">
        <f t="shared" si="9"/>
        <v>0</v>
      </c>
      <c r="BK48" s="54" t="b">
        <f t="shared" si="10"/>
        <v>0</v>
      </c>
      <c r="BL48" s="54" t="b">
        <f t="shared" si="11"/>
        <v>0</v>
      </c>
      <c r="BM48" s="54" t="b">
        <f t="shared" si="12"/>
        <v>0</v>
      </c>
      <c r="BN48" s="54" t="b">
        <f t="shared" si="13"/>
        <v>0</v>
      </c>
      <c r="BO48" s="54" t="b">
        <f t="shared" si="14"/>
        <v>0</v>
      </c>
      <c r="BP48" s="54" t="b">
        <f t="shared" si="15"/>
        <v>0</v>
      </c>
      <c r="BQ48" s="54" t="b">
        <f t="shared" si="16"/>
        <v>0</v>
      </c>
      <c r="BR48" s="54" t="b">
        <f t="shared" si="17"/>
        <v>0</v>
      </c>
      <c r="BS48" s="54" t="b">
        <f t="shared" si="18"/>
        <v>0</v>
      </c>
      <c r="BT48" s="54" t="b">
        <f t="shared" si="19"/>
        <v>0</v>
      </c>
      <c r="BU48" s="54" t="b">
        <f t="shared" si="20"/>
        <v>0</v>
      </c>
      <c r="BV48" s="54" t="b">
        <f t="shared" si="21"/>
        <v>0</v>
      </c>
      <c r="BW48" s="54" t="b">
        <f t="shared" si="22"/>
        <v>0</v>
      </c>
      <c r="BX48" s="54" t="b">
        <f t="shared" si="23"/>
        <v>0</v>
      </c>
      <c r="BY48" s="54" t="b">
        <f t="shared" si="24"/>
        <v>0</v>
      </c>
      <c r="BZ48" s="54" t="b">
        <f t="shared" si="25"/>
        <v>0</v>
      </c>
      <c r="CA48" s="54" t="b">
        <f t="shared" si="26"/>
        <v>0</v>
      </c>
      <c r="CB48" s="54" t="b">
        <f t="shared" si="27"/>
        <v>0</v>
      </c>
      <c r="CC48" s="54" t="b">
        <f t="shared" si="28"/>
        <v>0</v>
      </c>
      <c r="CD48" s="54" t="b">
        <f t="shared" si="29"/>
        <v>0</v>
      </c>
      <c r="CE48" s="54" t="b">
        <f t="shared" si="30"/>
        <v>0</v>
      </c>
      <c r="CF48" s="54" t="b">
        <f t="shared" si="31"/>
        <v>0</v>
      </c>
      <c r="CG48" s="54" t="b">
        <f t="shared" si="32"/>
        <v>0</v>
      </c>
      <c r="CH48" s="54" t="b">
        <f t="shared" si="33"/>
        <v>0</v>
      </c>
      <c r="CI48" s="54" t="b">
        <f t="shared" si="34"/>
        <v>0</v>
      </c>
      <c r="CJ48" s="54" t="b">
        <f t="shared" si="35"/>
        <v>0</v>
      </c>
      <c r="CK48" s="54" t="b">
        <f t="shared" si="36"/>
        <v>0</v>
      </c>
      <c r="CL48" s="54" t="b">
        <f t="shared" si="37"/>
        <v>0</v>
      </c>
      <c r="CM48" s="54" t="b">
        <f t="shared" si="38"/>
        <v>0</v>
      </c>
      <c r="CN48" s="54" t="b">
        <f t="shared" si="39"/>
        <v>0</v>
      </c>
      <c r="CO48" s="54" t="e">
        <f t="shared" si="40"/>
        <v>#NUM!</v>
      </c>
      <c r="CP48" s="54" t="b">
        <f t="shared" si="41"/>
        <v>0</v>
      </c>
      <c r="CQ48" s="54" t="b">
        <f t="shared" si="42"/>
        <v>0</v>
      </c>
      <c r="CR48" s="54" t="b">
        <f t="shared" si="43"/>
        <v>0</v>
      </c>
      <c r="CS48" s="54" t="b">
        <f t="shared" si="44"/>
        <v>0</v>
      </c>
      <c r="CT48" s="54" t="b">
        <f t="shared" si="45"/>
        <v>0</v>
      </c>
      <c r="CU48" s="54" t="b">
        <f t="shared" si="46"/>
        <v>0</v>
      </c>
      <c r="CV48" s="54" t="b">
        <f t="shared" si="47"/>
        <v>0</v>
      </c>
      <c r="CW48" s="54" t="b">
        <f t="shared" si="48"/>
        <v>0</v>
      </c>
      <c r="CX48" s="54" t="b">
        <f t="shared" si="49"/>
        <v>0</v>
      </c>
      <c r="CY48" s="54"/>
      <c r="CZ48" s="54">
        <f t="shared" si="50"/>
        <v>0</v>
      </c>
      <c r="DA48" s="54">
        <f t="shared" si="51"/>
        <v>0</v>
      </c>
      <c r="DB48" s="54">
        <f t="shared" si="52"/>
        <v>0</v>
      </c>
      <c r="DC48" s="54">
        <f t="shared" si="53"/>
        <v>0</v>
      </c>
      <c r="DD48" s="54">
        <f t="shared" si="54"/>
        <v>0</v>
      </c>
      <c r="DE48" s="54">
        <f t="shared" si="55"/>
        <v>0</v>
      </c>
      <c r="DF48" s="54">
        <f t="shared" si="56"/>
        <v>0</v>
      </c>
    </row>
    <row r="49" spans="1:110" ht="12.75">
      <c r="A49" s="54" t="str">
        <f>IF(Statistik!B49&lt;&gt;"",Statistik!B49,"")</f>
        <v>V</v>
      </c>
      <c r="B49" s="54">
        <f>IF(Statistik!N49&lt;&gt;"",Statistik!N49,"")</f>
        <v>0</v>
      </c>
      <c r="C49" s="54">
        <f>IF(Statistik!O49&lt;&gt;"",Statistik!O49,"")</f>
      </c>
      <c r="D49" s="54">
        <f>IF(Statistik!P49&lt;&gt;"",Statistik!P49,"")</f>
      </c>
      <c r="E49" s="54">
        <f>IF(Statistik!Q49&lt;&gt;"",Statistik!Q49,"")</f>
      </c>
      <c r="F49" s="54">
        <f>IF(Statistik!R49&lt;&gt;"",Statistik!R49,"")</f>
      </c>
      <c r="G49" s="54">
        <f>IF(Statistik!S49&lt;&gt;"",Statistik!S49,"")</f>
      </c>
      <c r="H49" s="54">
        <f>IF(Statistik!T49&lt;&gt;"",Statistik!T49,"")</f>
      </c>
      <c r="I49" s="54">
        <f>IF(Statistik!U49&lt;&gt;"",Statistik!U49,"")</f>
      </c>
      <c r="J49" s="54">
        <f>IF(Statistik!V49&lt;&gt;"",Statistik!V49,"")</f>
      </c>
      <c r="K49" s="54">
        <f>IF(Statistik!W49&lt;&gt;"",Statistik!W49,"")</f>
      </c>
      <c r="L49" s="54">
        <f>IF(Statistik!X49&lt;&gt;"",Statistik!X49,"")</f>
      </c>
      <c r="M49" s="54">
        <f>IF(Statistik!Y49&lt;&gt;"",Statistik!Y49,"")</f>
      </c>
      <c r="N49" s="54">
        <f>IF(Statistik!Z49&lt;&gt;"",Statistik!Z49,"")</f>
      </c>
      <c r="O49" s="54">
        <f>IF(Statistik!AA49&lt;&gt;"",Statistik!AA49,"")</f>
      </c>
      <c r="P49" s="54">
        <f>IF(Statistik!AB49&lt;&gt;"",Statistik!AB49,"")</f>
      </c>
      <c r="Q49" s="54">
        <f>IF(Statistik!AC49&lt;&gt;"",Statistik!AC49,"")</f>
      </c>
      <c r="R49" s="54">
        <f>IF(Statistik!AD49&lt;&gt;"",Statistik!AD49,"")</f>
      </c>
      <c r="S49" s="54">
        <f>IF(Statistik!AE49&lt;&gt;"",Statistik!AE49,"")</f>
      </c>
      <c r="T49" s="54">
        <f>IF(Statistik!AF49&lt;&gt;"",Statistik!AF49,"")</f>
      </c>
      <c r="U49" s="54">
        <f>IF(Statistik!AG49&lt;&gt;"",Statistik!AG49,"")</f>
      </c>
      <c r="V49" s="54">
        <f>IF(Statistik!AH49&lt;&gt;"",Statistik!AH49,"")</f>
      </c>
      <c r="W49" s="54">
        <f>IF(Statistik!AI49&lt;&gt;"",Statistik!AI49,"")</f>
      </c>
      <c r="X49" s="54">
        <f>IF(Statistik!AJ49&lt;&gt;"",Statistik!AJ49,"")</f>
      </c>
      <c r="Y49" s="54">
        <f>IF(Statistik!AK49&lt;&gt;"",Statistik!AK49,"")</f>
      </c>
      <c r="Z49" s="54">
        <f>IF(Statistik!AL49&lt;&gt;"",Statistik!AL49,"")</f>
      </c>
      <c r="AA49" s="54">
        <f>IF(Statistik!AM49&lt;&gt;"",Statistik!AM49,"")</f>
      </c>
      <c r="AB49" s="54">
        <f>IF(Statistik!AN49&lt;&gt;"",Statistik!AN49,"")</f>
      </c>
      <c r="AC49" s="54">
        <f>IF(Statistik!AO49&lt;&gt;"",Statistik!AO49,"")</f>
      </c>
      <c r="AD49" s="54">
        <f>IF(Statistik!AP49&lt;&gt;"",Statistik!AP49,"")</f>
      </c>
      <c r="AE49" s="54">
        <f>IF(Statistik!AQ49&lt;&gt;"",Statistik!AQ49,"")</f>
      </c>
      <c r="AF49" s="54">
        <f>IF(Statistik!AR49&lt;&gt;"",Statistik!AR49,"")</f>
      </c>
      <c r="AG49" s="54">
        <f>IF(Statistik!AS49&lt;&gt;"",Statistik!AS49,"")</f>
      </c>
      <c r="AH49" s="54">
        <f>IF(Statistik!AT49&lt;&gt;"",Statistik!AT49,"")</f>
      </c>
      <c r="AI49" s="54">
        <f>IF(Statistik!AU49&lt;&gt;"",Statistik!AU49,"")</f>
      </c>
      <c r="AJ49" s="54">
        <f>IF(Statistik!AV49&lt;&gt;"",Statistik!AV49,"")</f>
      </c>
      <c r="AK49" s="54">
        <f>IF(Statistik!AW49&lt;&gt;"",Statistik!AW49,"")</f>
      </c>
      <c r="AL49" s="54">
        <f>IF(Statistik!AX49&lt;&gt;"",Statistik!AX49,"")</f>
      </c>
      <c r="AM49" s="54">
        <f>IF(Statistik!AY49&lt;&gt;"",Statistik!AY49,"")</f>
      </c>
      <c r="AN49" s="54">
        <f>IF(Statistik!AZ49&lt;&gt;"",Statistik!AZ49,"")</f>
      </c>
      <c r="AO49" s="54">
        <f>IF(Statistik!BA49&lt;&gt;"",Statistik!BA49,"")</f>
      </c>
      <c r="AP49" s="54">
        <f>IF(Statistik!BB49&lt;&gt;"",Statistik!BB49,"")</f>
      </c>
      <c r="AQ49" s="54">
        <f>IF(Statistik!BC49&lt;&gt;"",Statistik!BC49,"")</f>
      </c>
      <c r="AR49" s="54">
        <f>IF(Statistik!BD49&lt;&gt;"",Statistik!BD49,"")</f>
      </c>
      <c r="AS49" s="54">
        <f>IF(Statistik!BE49&lt;&gt;"",Statistik!BE49,"")</f>
      </c>
      <c r="AT49" s="54">
        <f>IF(Statistik!BF49&lt;&gt;"",Statistik!BF49,"")</f>
      </c>
      <c r="AU49" s="54">
        <f>IF(Statistik!BG49&lt;&gt;"",Statistik!BG49,"")</f>
      </c>
      <c r="AV49" s="54">
        <f>IF(Statistik!BH49&lt;&gt;"",Statistik!BH49,"")</f>
      </c>
      <c r="AW49" s="54">
        <f>IF(Statistik!BI49&lt;&gt;"",Statistik!BI49,"")</f>
      </c>
      <c r="AX49" s="54">
        <f>IF(Statistik!BJ49&lt;&gt;"",Statistik!BJ49,"")</f>
      </c>
      <c r="AY49" s="54">
        <f>IF(Statistik!BK49&lt;&gt;"",Statistik!BK49,"")</f>
      </c>
      <c r="AZ49" s="54">
        <f>Statistik!L49</f>
        <v>1</v>
      </c>
      <c r="BA49" s="54">
        <f t="shared" si="0"/>
        <v>0</v>
      </c>
      <c r="BB49" s="54" t="b">
        <f t="shared" si="1"/>
        <v>0</v>
      </c>
      <c r="BC49" s="54" t="b">
        <f t="shared" si="2"/>
        <v>0</v>
      </c>
      <c r="BD49" s="54" t="b">
        <f t="shared" si="3"/>
        <v>0</v>
      </c>
      <c r="BE49" s="54" t="b">
        <f t="shared" si="4"/>
        <v>0</v>
      </c>
      <c r="BF49" s="54" t="b">
        <f t="shared" si="5"/>
        <v>0</v>
      </c>
      <c r="BG49" s="54" t="b">
        <f t="shared" si="6"/>
        <v>0</v>
      </c>
      <c r="BH49" s="54" t="b">
        <f t="shared" si="7"/>
        <v>0</v>
      </c>
      <c r="BI49" s="54" t="b">
        <f t="shared" si="8"/>
        <v>0</v>
      </c>
      <c r="BJ49" s="54" t="b">
        <f t="shared" si="9"/>
        <v>0</v>
      </c>
      <c r="BK49" s="54" t="b">
        <f t="shared" si="10"/>
        <v>0</v>
      </c>
      <c r="BL49" s="54" t="b">
        <f t="shared" si="11"/>
        <v>0</v>
      </c>
      <c r="BM49" s="54" t="b">
        <f t="shared" si="12"/>
        <v>0</v>
      </c>
      <c r="BN49" s="54" t="b">
        <f t="shared" si="13"/>
        <v>0</v>
      </c>
      <c r="BO49" s="54" t="b">
        <f t="shared" si="14"/>
        <v>0</v>
      </c>
      <c r="BP49" s="54" t="b">
        <f t="shared" si="15"/>
        <v>0</v>
      </c>
      <c r="BQ49" s="54" t="b">
        <f t="shared" si="16"/>
        <v>0</v>
      </c>
      <c r="BR49" s="54" t="b">
        <f t="shared" si="17"/>
        <v>0</v>
      </c>
      <c r="BS49" s="54" t="b">
        <f t="shared" si="18"/>
        <v>0</v>
      </c>
      <c r="BT49" s="54" t="b">
        <f t="shared" si="19"/>
        <v>0</v>
      </c>
      <c r="BU49" s="54" t="b">
        <f t="shared" si="20"/>
        <v>0</v>
      </c>
      <c r="BV49" s="54" t="b">
        <f t="shared" si="21"/>
        <v>0</v>
      </c>
      <c r="BW49" s="54" t="b">
        <f t="shared" si="22"/>
        <v>0</v>
      </c>
      <c r="BX49" s="54" t="b">
        <f t="shared" si="23"/>
        <v>0</v>
      </c>
      <c r="BY49" s="54" t="b">
        <f t="shared" si="24"/>
        <v>0</v>
      </c>
      <c r="BZ49" s="54" t="b">
        <f t="shared" si="25"/>
        <v>0</v>
      </c>
      <c r="CA49" s="54" t="b">
        <f t="shared" si="26"/>
        <v>0</v>
      </c>
      <c r="CB49" s="54" t="b">
        <f t="shared" si="27"/>
        <v>0</v>
      </c>
      <c r="CC49" s="54" t="b">
        <f t="shared" si="28"/>
        <v>0</v>
      </c>
      <c r="CD49" s="54" t="b">
        <f t="shared" si="29"/>
        <v>0</v>
      </c>
      <c r="CE49" s="54" t="b">
        <f t="shared" si="30"/>
        <v>0</v>
      </c>
      <c r="CF49" s="54" t="b">
        <f t="shared" si="31"/>
        <v>0</v>
      </c>
      <c r="CG49" s="54" t="b">
        <f t="shared" si="32"/>
        <v>0</v>
      </c>
      <c r="CH49" s="54" t="b">
        <f t="shared" si="33"/>
        <v>0</v>
      </c>
      <c r="CI49" s="54" t="b">
        <f t="shared" si="34"/>
        <v>0</v>
      </c>
      <c r="CJ49" s="54" t="b">
        <f t="shared" si="35"/>
        <v>0</v>
      </c>
      <c r="CK49" s="54" t="b">
        <f t="shared" si="36"/>
        <v>0</v>
      </c>
      <c r="CL49" s="54" t="b">
        <f t="shared" si="37"/>
        <v>0</v>
      </c>
      <c r="CM49" s="54" t="b">
        <f t="shared" si="38"/>
        <v>0</v>
      </c>
      <c r="CN49" s="54" t="b">
        <f t="shared" si="39"/>
        <v>0</v>
      </c>
      <c r="CO49" s="54" t="e">
        <f t="shared" si="40"/>
        <v>#NUM!</v>
      </c>
      <c r="CP49" s="54" t="b">
        <f t="shared" si="41"/>
        <v>0</v>
      </c>
      <c r="CQ49" s="54" t="b">
        <f t="shared" si="42"/>
        <v>0</v>
      </c>
      <c r="CR49" s="54" t="b">
        <f t="shared" si="43"/>
        <v>0</v>
      </c>
      <c r="CS49" s="54" t="b">
        <f t="shared" si="44"/>
        <v>0</v>
      </c>
      <c r="CT49" s="54" t="b">
        <f t="shared" si="45"/>
        <v>0</v>
      </c>
      <c r="CU49" s="54" t="b">
        <f t="shared" si="46"/>
        <v>0</v>
      </c>
      <c r="CV49" s="54" t="b">
        <f t="shared" si="47"/>
        <v>0</v>
      </c>
      <c r="CW49" s="54" t="b">
        <f t="shared" si="48"/>
        <v>0</v>
      </c>
      <c r="CX49" s="54" t="b">
        <f t="shared" si="49"/>
        <v>0</v>
      </c>
      <c r="CY49" s="54"/>
      <c r="CZ49" s="54">
        <f t="shared" si="50"/>
        <v>0</v>
      </c>
      <c r="DA49" s="54">
        <f t="shared" si="51"/>
        <v>0</v>
      </c>
      <c r="DB49" s="54">
        <f t="shared" si="52"/>
        <v>0</v>
      </c>
      <c r="DC49" s="54">
        <f t="shared" si="53"/>
        <v>0</v>
      </c>
      <c r="DD49" s="54">
        <f t="shared" si="54"/>
        <v>0</v>
      </c>
      <c r="DE49" s="54">
        <f t="shared" si="55"/>
        <v>0</v>
      </c>
      <c r="DF49" s="54">
        <f t="shared" si="56"/>
        <v>0</v>
      </c>
    </row>
    <row r="50" spans="1:110" ht="12.75">
      <c r="A50" s="54" t="str">
        <f>IF(Statistik!B50&lt;&gt;"",Statistik!B50,"")</f>
        <v>W</v>
      </c>
      <c r="B50" s="54">
        <f>IF(Statistik!N50&lt;&gt;"",Statistik!N50,"")</f>
        <v>0</v>
      </c>
      <c r="C50" s="54">
        <f>IF(Statistik!O50&lt;&gt;"",Statistik!O50,"")</f>
      </c>
      <c r="D50" s="54">
        <f>IF(Statistik!P50&lt;&gt;"",Statistik!P50,"")</f>
      </c>
      <c r="E50" s="54">
        <f>IF(Statistik!Q50&lt;&gt;"",Statistik!Q50,"")</f>
      </c>
      <c r="F50" s="54">
        <f>IF(Statistik!R50&lt;&gt;"",Statistik!R50,"")</f>
      </c>
      <c r="G50" s="54">
        <f>IF(Statistik!S50&lt;&gt;"",Statistik!S50,"")</f>
      </c>
      <c r="H50" s="54">
        <f>IF(Statistik!T50&lt;&gt;"",Statistik!T50,"")</f>
      </c>
      <c r="I50" s="54">
        <f>IF(Statistik!U50&lt;&gt;"",Statistik!U50,"")</f>
      </c>
      <c r="J50" s="54">
        <f>IF(Statistik!V50&lt;&gt;"",Statistik!V50,"")</f>
      </c>
      <c r="K50" s="54">
        <f>IF(Statistik!W50&lt;&gt;"",Statistik!W50,"")</f>
      </c>
      <c r="L50" s="54">
        <f>IF(Statistik!X50&lt;&gt;"",Statistik!X50,"")</f>
      </c>
      <c r="M50" s="54">
        <f>IF(Statistik!Y50&lt;&gt;"",Statistik!Y50,"")</f>
      </c>
      <c r="N50" s="54">
        <f>IF(Statistik!Z50&lt;&gt;"",Statistik!Z50,"")</f>
      </c>
      <c r="O50" s="54">
        <f>IF(Statistik!AA50&lt;&gt;"",Statistik!AA50,"")</f>
      </c>
      <c r="P50" s="54">
        <f>IF(Statistik!AB50&lt;&gt;"",Statistik!AB50,"")</f>
      </c>
      <c r="Q50" s="54">
        <f>IF(Statistik!AC50&lt;&gt;"",Statistik!AC50,"")</f>
      </c>
      <c r="R50" s="54">
        <f>IF(Statistik!AD50&lt;&gt;"",Statistik!AD50,"")</f>
      </c>
      <c r="S50" s="54">
        <f>IF(Statistik!AE50&lt;&gt;"",Statistik!AE50,"")</f>
      </c>
      <c r="T50" s="54">
        <f>IF(Statistik!AF50&lt;&gt;"",Statistik!AF50,"")</f>
      </c>
      <c r="U50" s="54">
        <f>IF(Statistik!AG50&lt;&gt;"",Statistik!AG50,"")</f>
      </c>
      <c r="V50" s="54">
        <f>IF(Statistik!AH50&lt;&gt;"",Statistik!AH50,"")</f>
      </c>
      <c r="W50" s="54">
        <f>IF(Statistik!AI50&lt;&gt;"",Statistik!AI50,"")</f>
      </c>
      <c r="X50" s="54">
        <f>IF(Statistik!AJ50&lt;&gt;"",Statistik!AJ50,"")</f>
      </c>
      <c r="Y50" s="54">
        <f>IF(Statistik!AK50&lt;&gt;"",Statistik!AK50,"")</f>
      </c>
      <c r="Z50" s="54">
        <f>IF(Statistik!AL50&lt;&gt;"",Statistik!AL50,"")</f>
      </c>
      <c r="AA50" s="54">
        <f>IF(Statistik!AM50&lt;&gt;"",Statistik!AM50,"")</f>
      </c>
      <c r="AB50" s="54">
        <f>IF(Statistik!AN50&lt;&gt;"",Statistik!AN50,"")</f>
      </c>
      <c r="AC50" s="54">
        <f>IF(Statistik!AO50&lt;&gt;"",Statistik!AO50,"")</f>
      </c>
      <c r="AD50" s="54">
        <f>IF(Statistik!AP50&lt;&gt;"",Statistik!AP50,"")</f>
      </c>
      <c r="AE50" s="54">
        <f>IF(Statistik!AQ50&lt;&gt;"",Statistik!AQ50,"")</f>
      </c>
      <c r="AF50" s="54">
        <f>IF(Statistik!AR50&lt;&gt;"",Statistik!AR50,"")</f>
      </c>
      <c r="AG50" s="54">
        <f>IF(Statistik!AS50&lt;&gt;"",Statistik!AS50,"")</f>
      </c>
      <c r="AH50" s="54">
        <f>IF(Statistik!AT50&lt;&gt;"",Statistik!AT50,"")</f>
      </c>
      <c r="AI50" s="54">
        <f>IF(Statistik!AU50&lt;&gt;"",Statistik!AU50,"")</f>
      </c>
      <c r="AJ50" s="54">
        <f>IF(Statistik!AV50&lt;&gt;"",Statistik!AV50,"")</f>
      </c>
      <c r="AK50" s="54">
        <f>IF(Statistik!AW50&lt;&gt;"",Statistik!AW50,"")</f>
      </c>
      <c r="AL50" s="54">
        <f>IF(Statistik!AX50&lt;&gt;"",Statistik!AX50,"")</f>
      </c>
      <c r="AM50" s="54">
        <f>IF(Statistik!AY50&lt;&gt;"",Statistik!AY50,"")</f>
      </c>
      <c r="AN50" s="54">
        <f>IF(Statistik!AZ50&lt;&gt;"",Statistik!AZ50,"")</f>
      </c>
      <c r="AO50" s="54">
        <f>IF(Statistik!BA50&lt;&gt;"",Statistik!BA50,"")</f>
      </c>
      <c r="AP50" s="54">
        <f>IF(Statistik!BB50&lt;&gt;"",Statistik!BB50,"")</f>
      </c>
      <c r="AQ50" s="54">
        <f>IF(Statistik!BC50&lt;&gt;"",Statistik!BC50,"")</f>
      </c>
      <c r="AR50" s="54">
        <f>IF(Statistik!BD50&lt;&gt;"",Statistik!BD50,"")</f>
      </c>
      <c r="AS50" s="54">
        <f>IF(Statistik!BE50&lt;&gt;"",Statistik!BE50,"")</f>
      </c>
      <c r="AT50" s="54">
        <f>IF(Statistik!BF50&lt;&gt;"",Statistik!BF50,"")</f>
      </c>
      <c r="AU50" s="54">
        <f>IF(Statistik!BG50&lt;&gt;"",Statistik!BG50,"")</f>
      </c>
      <c r="AV50" s="54">
        <f>IF(Statistik!BH50&lt;&gt;"",Statistik!BH50,"")</f>
      </c>
      <c r="AW50" s="54">
        <f>IF(Statistik!BI50&lt;&gt;"",Statistik!BI50,"")</f>
      </c>
      <c r="AX50" s="54">
        <f>IF(Statistik!BJ50&lt;&gt;"",Statistik!BJ50,"")</f>
      </c>
      <c r="AY50" s="54">
        <f>IF(Statistik!BK50&lt;&gt;"",Statistik!BK50,"")</f>
      </c>
      <c r="AZ50" s="54">
        <f>Statistik!L50</f>
        <v>1</v>
      </c>
      <c r="BA50" s="54">
        <f t="shared" si="0"/>
        <v>0</v>
      </c>
      <c r="BB50" s="54" t="b">
        <f t="shared" si="1"/>
        <v>0</v>
      </c>
      <c r="BC50" s="54" t="b">
        <f t="shared" si="2"/>
        <v>0</v>
      </c>
      <c r="BD50" s="54" t="b">
        <f t="shared" si="3"/>
        <v>0</v>
      </c>
      <c r="BE50" s="54" t="b">
        <f t="shared" si="4"/>
        <v>0</v>
      </c>
      <c r="BF50" s="54" t="b">
        <f t="shared" si="5"/>
        <v>0</v>
      </c>
      <c r="BG50" s="54" t="b">
        <f t="shared" si="6"/>
        <v>0</v>
      </c>
      <c r="BH50" s="54" t="b">
        <f t="shared" si="7"/>
        <v>0</v>
      </c>
      <c r="BI50" s="54" t="b">
        <f t="shared" si="8"/>
        <v>0</v>
      </c>
      <c r="BJ50" s="54" t="b">
        <f t="shared" si="9"/>
        <v>0</v>
      </c>
      <c r="BK50" s="54" t="b">
        <f t="shared" si="10"/>
        <v>0</v>
      </c>
      <c r="BL50" s="54" t="b">
        <f t="shared" si="11"/>
        <v>0</v>
      </c>
      <c r="BM50" s="54" t="b">
        <f t="shared" si="12"/>
        <v>0</v>
      </c>
      <c r="BN50" s="54" t="b">
        <f t="shared" si="13"/>
        <v>0</v>
      </c>
      <c r="BO50" s="54" t="b">
        <f t="shared" si="14"/>
        <v>0</v>
      </c>
      <c r="BP50" s="54" t="b">
        <f t="shared" si="15"/>
        <v>0</v>
      </c>
      <c r="BQ50" s="54" t="b">
        <f t="shared" si="16"/>
        <v>0</v>
      </c>
      <c r="BR50" s="54" t="b">
        <f t="shared" si="17"/>
        <v>0</v>
      </c>
      <c r="BS50" s="54" t="b">
        <f t="shared" si="18"/>
        <v>0</v>
      </c>
      <c r="BT50" s="54" t="b">
        <f t="shared" si="19"/>
        <v>0</v>
      </c>
      <c r="BU50" s="54" t="b">
        <f t="shared" si="20"/>
        <v>0</v>
      </c>
      <c r="BV50" s="54" t="b">
        <f t="shared" si="21"/>
        <v>0</v>
      </c>
      <c r="BW50" s="54" t="b">
        <f t="shared" si="22"/>
        <v>0</v>
      </c>
      <c r="BX50" s="54" t="b">
        <f t="shared" si="23"/>
        <v>0</v>
      </c>
      <c r="BY50" s="54" t="b">
        <f t="shared" si="24"/>
        <v>0</v>
      </c>
      <c r="BZ50" s="54" t="b">
        <f t="shared" si="25"/>
        <v>0</v>
      </c>
      <c r="CA50" s="54" t="b">
        <f t="shared" si="26"/>
        <v>0</v>
      </c>
      <c r="CB50" s="54" t="b">
        <f t="shared" si="27"/>
        <v>0</v>
      </c>
      <c r="CC50" s="54" t="b">
        <f t="shared" si="28"/>
        <v>0</v>
      </c>
      <c r="CD50" s="54" t="b">
        <f t="shared" si="29"/>
        <v>0</v>
      </c>
      <c r="CE50" s="54" t="b">
        <f t="shared" si="30"/>
        <v>0</v>
      </c>
      <c r="CF50" s="54" t="b">
        <f t="shared" si="31"/>
        <v>0</v>
      </c>
      <c r="CG50" s="54" t="b">
        <f t="shared" si="32"/>
        <v>0</v>
      </c>
      <c r="CH50" s="54" t="b">
        <f t="shared" si="33"/>
        <v>0</v>
      </c>
      <c r="CI50" s="54" t="b">
        <f t="shared" si="34"/>
        <v>0</v>
      </c>
      <c r="CJ50" s="54" t="b">
        <f t="shared" si="35"/>
        <v>0</v>
      </c>
      <c r="CK50" s="54" t="b">
        <f t="shared" si="36"/>
        <v>0</v>
      </c>
      <c r="CL50" s="54" t="b">
        <f t="shared" si="37"/>
        <v>0</v>
      </c>
      <c r="CM50" s="54" t="b">
        <f t="shared" si="38"/>
        <v>0</v>
      </c>
      <c r="CN50" s="54" t="b">
        <f t="shared" si="39"/>
        <v>0</v>
      </c>
      <c r="CO50" s="54" t="e">
        <f t="shared" si="40"/>
        <v>#NUM!</v>
      </c>
      <c r="CP50" s="54" t="b">
        <f t="shared" si="41"/>
        <v>0</v>
      </c>
      <c r="CQ50" s="54" t="b">
        <f t="shared" si="42"/>
        <v>0</v>
      </c>
      <c r="CR50" s="54" t="b">
        <f t="shared" si="43"/>
        <v>0</v>
      </c>
      <c r="CS50" s="54" t="b">
        <f t="shared" si="44"/>
        <v>0</v>
      </c>
      <c r="CT50" s="54" t="b">
        <f t="shared" si="45"/>
        <v>0</v>
      </c>
      <c r="CU50" s="54" t="b">
        <f t="shared" si="46"/>
        <v>0</v>
      </c>
      <c r="CV50" s="54" t="b">
        <f t="shared" si="47"/>
        <v>0</v>
      </c>
      <c r="CW50" s="54" t="b">
        <f t="shared" si="48"/>
        <v>0</v>
      </c>
      <c r="CX50" s="54" t="b">
        <f t="shared" si="49"/>
        <v>0</v>
      </c>
      <c r="CY50" s="54"/>
      <c r="CZ50" s="54">
        <f t="shared" si="50"/>
        <v>0</v>
      </c>
      <c r="DA50" s="54">
        <f t="shared" si="51"/>
        <v>0</v>
      </c>
      <c r="DB50" s="54">
        <f t="shared" si="52"/>
        <v>0</v>
      </c>
      <c r="DC50" s="54">
        <f t="shared" si="53"/>
        <v>0</v>
      </c>
      <c r="DD50" s="54">
        <f t="shared" si="54"/>
        <v>0</v>
      </c>
      <c r="DE50" s="54">
        <f t="shared" si="55"/>
        <v>0</v>
      </c>
      <c r="DF50" s="54">
        <f t="shared" si="56"/>
        <v>0</v>
      </c>
    </row>
    <row r="51" spans="1:110" ht="12.75">
      <c r="A51" s="54" t="str">
        <f>IF(Statistik!B51&lt;&gt;"",Statistik!B51,"")</f>
        <v>X</v>
      </c>
      <c r="B51" s="54">
        <f>IF(Statistik!N51&lt;&gt;"",Statistik!N51,"")</f>
        <v>0</v>
      </c>
      <c r="C51" s="54">
        <f>IF(Statistik!O51&lt;&gt;"",Statistik!O51,"")</f>
      </c>
      <c r="D51" s="54">
        <f>IF(Statistik!P51&lt;&gt;"",Statistik!P51,"")</f>
      </c>
      <c r="E51" s="54">
        <f>IF(Statistik!Q51&lt;&gt;"",Statistik!Q51,"")</f>
      </c>
      <c r="F51" s="54">
        <f>IF(Statistik!R51&lt;&gt;"",Statistik!R51,"")</f>
      </c>
      <c r="G51" s="54">
        <f>IF(Statistik!S51&lt;&gt;"",Statistik!S51,"")</f>
      </c>
      <c r="H51" s="54">
        <f>IF(Statistik!T51&lt;&gt;"",Statistik!T51,"")</f>
      </c>
      <c r="I51" s="54">
        <f>IF(Statistik!U51&lt;&gt;"",Statistik!U51,"")</f>
      </c>
      <c r="J51" s="54">
        <f>IF(Statistik!V51&lt;&gt;"",Statistik!V51,"")</f>
      </c>
      <c r="K51" s="54">
        <f>IF(Statistik!W51&lt;&gt;"",Statistik!W51,"")</f>
      </c>
      <c r="L51" s="54">
        <f>IF(Statistik!X51&lt;&gt;"",Statistik!X51,"")</f>
      </c>
      <c r="M51" s="54">
        <f>IF(Statistik!Y51&lt;&gt;"",Statistik!Y51,"")</f>
      </c>
      <c r="N51" s="54">
        <f>IF(Statistik!Z51&lt;&gt;"",Statistik!Z51,"")</f>
      </c>
      <c r="O51" s="54">
        <f>IF(Statistik!AA51&lt;&gt;"",Statistik!AA51,"")</f>
      </c>
      <c r="P51" s="54">
        <f>IF(Statistik!AB51&lt;&gt;"",Statistik!AB51,"")</f>
      </c>
      <c r="Q51" s="54">
        <f>IF(Statistik!AC51&lt;&gt;"",Statistik!AC51,"")</f>
      </c>
      <c r="R51" s="54">
        <f>IF(Statistik!AD51&lt;&gt;"",Statistik!AD51,"")</f>
      </c>
      <c r="S51" s="54">
        <f>IF(Statistik!AE51&lt;&gt;"",Statistik!AE51,"")</f>
      </c>
      <c r="T51" s="54">
        <f>IF(Statistik!AF51&lt;&gt;"",Statistik!AF51,"")</f>
      </c>
      <c r="U51" s="54">
        <f>IF(Statistik!AG51&lt;&gt;"",Statistik!AG51,"")</f>
      </c>
      <c r="V51" s="54">
        <f>IF(Statistik!AH51&lt;&gt;"",Statistik!AH51,"")</f>
      </c>
      <c r="W51" s="54">
        <f>IF(Statistik!AI51&lt;&gt;"",Statistik!AI51,"")</f>
      </c>
      <c r="X51" s="54">
        <f>IF(Statistik!AJ51&lt;&gt;"",Statistik!AJ51,"")</f>
      </c>
      <c r="Y51" s="54">
        <f>IF(Statistik!AK51&lt;&gt;"",Statistik!AK51,"")</f>
      </c>
      <c r="Z51" s="54">
        <f>IF(Statistik!AL51&lt;&gt;"",Statistik!AL51,"")</f>
      </c>
      <c r="AA51" s="54">
        <f>IF(Statistik!AM51&lt;&gt;"",Statistik!AM51,"")</f>
      </c>
      <c r="AB51" s="54">
        <f>IF(Statistik!AN51&lt;&gt;"",Statistik!AN51,"")</f>
      </c>
      <c r="AC51" s="54">
        <f>IF(Statistik!AO51&lt;&gt;"",Statistik!AO51,"")</f>
      </c>
      <c r="AD51" s="54">
        <f>IF(Statistik!AP51&lt;&gt;"",Statistik!AP51,"")</f>
      </c>
      <c r="AE51" s="54">
        <f>IF(Statistik!AQ51&lt;&gt;"",Statistik!AQ51,"")</f>
      </c>
      <c r="AF51" s="54">
        <f>IF(Statistik!AR51&lt;&gt;"",Statistik!AR51,"")</f>
      </c>
      <c r="AG51" s="54">
        <f>IF(Statistik!AS51&lt;&gt;"",Statistik!AS51,"")</f>
      </c>
      <c r="AH51" s="54">
        <f>IF(Statistik!AT51&lt;&gt;"",Statistik!AT51,"")</f>
      </c>
      <c r="AI51" s="54">
        <f>IF(Statistik!AU51&lt;&gt;"",Statistik!AU51,"")</f>
      </c>
      <c r="AJ51" s="54">
        <f>IF(Statistik!AV51&lt;&gt;"",Statistik!AV51,"")</f>
      </c>
      <c r="AK51" s="54">
        <f>IF(Statistik!AW51&lt;&gt;"",Statistik!AW51,"")</f>
      </c>
      <c r="AL51" s="54">
        <f>IF(Statistik!AX51&lt;&gt;"",Statistik!AX51,"")</f>
      </c>
      <c r="AM51" s="54">
        <f>IF(Statistik!AY51&lt;&gt;"",Statistik!AY51,"")</f>
      </c>
      <c r="AN51" s="54">
        <f>IF(Statistik!AZ51&lt;&gt;"",Statistik!AZ51,"")</f>
      </c>
      <c r="AO51" s="54">
        <f>IF(Statistik!BA51&lt;&gt;"",Statistik!BA51,"")</f>
      </c>
      <c r="AP51" s="54">
        <f>IF(Statistik!BB51&lt;&gt;"",Statistik!BB51,"")</f>
      </c>
      <c r="AQ51" s="54">
        <f>IF(Statistik!BC51&lt;&gt;"",Statistik!BC51,"")</f>
      </c>
      <c r="AR51" s="54">
        <f>IF(Statistik!BD51&lt;&gt;"",Statistik!BD51,"")</f>
      </c>
      <c r="AS51" s="54">
        <f>IF(Statistik!BE51&lt;&gt;"",Statistik!BE51,"")</f>
      </c>
      <c r="AT51" s="54">
        <f>IF(Statistik!BF51&lt;&gt;"",Statistik!BF51,"")</f>
      </c>
      <c r="AU51" s="54">
        <f>IF(Statistik!BG51&lt;&gt;"",Statistik!BG51,"")</f>
      </c>
      <c r="AV51" s="54">
        <f>IF(Statistik!BH51&lt;&gt;"",Statistik!BH51,"")</f>
      </c>
      <c r="AW51" s="54">
        <f>IF(Statistik!BI51&lt;&gt;"",Statistik!BI51,"")</f>
      </c>
      <c r="AX51" s="54">
        <f>IF(Statistik!BJ51&lt;&gt;"",Statistik!BJ51,"")</f>
      </c>
      <c r="AY51" s="54">
        <f>IF(Statistik!BK51&lt;&gt;"",Statistik!BK51,"")</f>
      </c>
      <c r="AZ51" s="54">
        <f>Statistik!L51</f>
        <v>1</v>
      </c>
      <c r="BA51" s="54">
        <f t="shared" si="0"/>
        <v>0</v>
      </c>
      <c r="BB51" s="54" t="b">
        <f t="shared" si="1"/>
        <v>0</v>
      </c>
      <c r="BC51" s="54" t="b">
        <f t="shared" si="2"/>
        <v>0</v>
      </c>
      <c r="BD51" s="54" t="b">
        <f t="shared" si="3"/>
        <v>0</v>
      </c>
      <c r="BE51" s="54" t="b">
        <f t="shared" si="4"/>
        <v>0</v>
      </c>
      <c r="BF51" s="54" t="b">
        <f t="shared" si="5"/>
        <v>0</v>
      </c>
      <c r="BG51" s="54" t="b">
        <f t="shared" si="6"/>
        <v>0</v>
      </c>
      <c r="BH51" s="54" t="b">
        <f t="shared" si="7"/>
        <v>0</v>
      </c>
      <c r="BI51" s="54" t="b">
        <f t="shared" si="8"/>
        <v>0</v>
      </c>
      <c r="BJ51" s="54" t="b">
        <f t="shared" si="9"/>
        <v>0</v>
      </c>
      <c r="BK51" s="54" t="b">
        <f t="shared" si="10"/>
        <v>0</v>
      </c>
      <c r="BL51" s="54" t="b">
        <f t="shared" si="11"/>
        <v>0</v>
      </c>
      <c r="BM51" s="54" t="b">
        <f t="shared" si="12"/>
        <v>0</v>
      </c>
      <c r="BN51" s="54" t="b">
        <f t="shared" si="13"/>
        <v>0</v>
      </c>
      <c r="BO51" s="54" t="b">
        <f t="shared" si="14"/>
        <v>0</v>
      </c>
      <c r="BP51" s="54" t="b">
        <f t="shared" si="15"/>
        <v>0</v>
      </c>
      <c r="BQ51" s="54" t="b">
        <f t="shared" si="16"/>
        <v>0</v>
      </c>
      <c r="BR51" s="54" t="b">
        <f t="shared" si="17"/>
        <v>0</v>
      </c>
      <c r="BS51" s="54" t="b">
        <f t="shared" si="18"/>
        <v>0</v>
      </c>
      <c r="BT51" s="54" t="b">
        <f t="shared" si="19"/>
        <v>0</v>
      </c>
      <c r="BU51" s="54" t="b">
        <f t="shared" si="20"/>
        <v>0</v>
      </c>
      <c r="BV51" s="54" t="b">
        <f t="shared" si="21"/>
        <v>0</v>
      </c>
      <c r="BW51" s="54" t="b">
        <f t="shared" si="22"/>
        <v>0</v>
      </c>
      <c r="BX51" s="54" t="b">
        <f t="shared" si="23"/>
        <v>0</v>
      </c>
      <c r="BY51" s="54" t="b">
        <f t="shared" si="24"/>
        <v>0</v>
      </c>
      <c r="BZ51" s="54" t="b">
        <f t="shared" si="25"/>
        <v>0</v>
      </c>
      <c r="CA51" s="54" t="b">
        <f t="shared" si="26"/>
        <v>0</v>
      </c>
      <c r="CB51" s="54" t="b">
        <f t="shared" si="27"/>
        <v>0</v>
      </c>
      <c r="CC51" s="54" t="b">
        <f t="shared" si="28"/>
        <v>0</v>
      </c>
      <c r="CD51" s="54" t="b">
        <f t="shared" si="29"/>
        <v>0</v>
      </c>
      <c r="CE51" s="54" t="b">
        <f t="shared" si="30"/>
        <v>0</v>
      </c>
      <c r="CF51" s="54" t="b">
        <f t="shared" si="31"/>
        <v>0</v>
      </c>
      <c r="CG51" s="54" t="b">
        <f t="shared" si="32"/>
        <v>0</v>
      </c>
      <c r="CH51" s="54" t="b">
        <f t="shared" si="33"/>
        <v>0</v>
      </c>
      <c r="CI51" s="54" t="b">
        <f t="shared" si="34"/>
        <v>0</v>
      </c>
      <c r="CJ51" s="54" t="b">
        <f t="shared" si="35"/>
        <v>0</v>
      </c>
      <c r="CK51" s="54" t="b">
        <f t="shared" si="36"/>
        <v>0</v>
      </c>
      <c r="CL51" s="54" t="b">
        <f t="shared" si="37"/>
        <v>0</v>
      </c>
      <c r="CM51" s="54" t="b">
        <f t="shared" si="38"/>
        <v>0</v>
      </c>
      <c r="CN51" s="54" t="b">
        <f t="shared" si="39"/>
        <v>0</v>
      </c>
      <c r="CO51" s="54" t="e">
        <f t="shared" si="40"/>
        <v>#NUM!</v>
      </c>
      <c r="CP51" s="54" t="b">
        <f t="shared" si="41"/>
        <v>0</v>
      </c>
      <c r="CQ51" s="54" t="b">
        <f t="shared" si="42"/>
        <v>0</v>
      </c>
      <c r="CR51" s="54" t="b">
        <f t="shared" si="43"/>
        <v>0</v>
      </c>
      <c r="CS51" s="54" t="b">
        <f t="shared" si="44"/>
        <v>0</v>
      </c>
      <c r="CT51" s="54" t="b">
        <f t="shared" si="45"/>
        <v>0</v>
      </c>
      <c r="CU51" s="54" t="b">
        <f t="shared" si="46"/>
        <v>0</v>
      </c>
      <c r="CV51" s="54" t="b">
        <f t="shared" si="47"/>
        <v>0</v>
      </c>
      <c r="CW51" s="54" t="b">
        <f t="shared" si="48"/>
        <v>0</v>
      </c>
      <c r="CX51" s="54" t="b">
        <f t="shared" si="49"/>
        <v>0</v>
      </c>
      <c r="CY51" s="54"/>
      <c r="CZ51" s="54">
        <f t="shared" si="50"/>
        <v>0</v>
      </c>
      <c r="DA51" s="54">
        <f t="shared" si="51"/>
        <v>0</v>
      </c>
      <c r="DB51" s="54">
        <f t="shared" si="52"/>
        <v>0</v>
      </c>
      <c r="DC51" s="54">
        <f t="shared" si="53"/>
        <v>0</v>
      </c>
      <c r="DD51" s="54">
        <f t="shared" si="54"/>
        <v>0</v>
      </c>
      <c r="DE51" s="54">
        <f t="shared" si="55"/>
        <v>0</v>
      </c>
      <c r="DF51" s="54">
        <f t="shared" si="56"/>
        <v>0</v>
      </c>
    </row>
    <row r="52" spans="1:110" ht="12.75">
      <c r="A52" s="54" t="str">
        <f>IF(Statistik!B52&lt;&gt;"",Statistik!B52,"")</f>
        <v>Y</v>
      </c>
      <c r="B52" s="54">
        <f>IF(Statistik!N52&lt;&gt;"",Statistik!N52,"")</f>
        <v>0</v>
      </c>
      <c r="C52" s="54">
        <f>IF(Statistik!O52&lt;&gt;"",Statistik!O52,"")</f>
      </c>
      <c r="D52" s="54">
        <f>IF(Statistik!P52&lt;&gt;"",Statistik!P52,"")</f>
      </c>
      <c r="E52" s="54">
        <f>IF(Statistik!Q52&lt;&gt;"",Statistik!Q52,"")</f>
      </c>
      <c r="F52" s="54">
        <f>IF(Statistik!R52&lt;&gt;"",Statistik!R52,"")</f>
      </c>
      <c r="G52" s="54">
        <f>IF(Statistik!S52&lt;&gt;"",Statistik!S52,"")</f>
      </c>
      <c r="H52" s="54">
        <f>IF(Statistik!T52&lt;&gt;"",Statistik!T52,"")</f>
      </c>
      <c r="I52" s="54">
        <f>IF(Statistik!U52&lt;&gt;"",Statistik!U52,"")</f>
      </c>
      <c r="J52" s="54">
        <f>IF(Statistik!V52&lt;&gt;"",Statistik!V52,"")</f>
      </c>
      <c r="K52" s="54">
        <f>IF(Statistik!W52&lt;&gt;"",Statistik!W52,"")</f>
      </c>
      <c r="L52" s="54">
        <f>IF(Statistik!X52&lt;&gt;"",Statistik!X52,"")</f>
      </c>
      <c r="M52" s="54">
        <f>IF(Statistik!Y52&lt;&gt;"",Statistik!Y52,"")</f>
      </c>
      <c r="N52" s="54">
        <f>IF(Statistik!Z52&lt;&gt;"",Statistik!Z52,"")</f>
      </c>
      <c r="O52" s="54">
        <f>IF(Statistik!AA52&lt;&gt;"",Statistik!AA52,"")</f>
      </c>
      <c r="P52" s="54">
        <f>IF(Statistik!AB52&lt;&gt;"",Statistik!AB52,"")</f>
      </c>
      <c r="Q52" s="54">
        <f>IF(Statistik!AC52&lt;&gt;"",Statistik!AC52,"")</f>
      </c>
      <c r="R52" s="54">
        <f>IF(Statistik!AD52&lt;&gt;"",Statistik!AD52,"")</f>
      </c>
      <c r="S52" s="54">
        <f>IF(Statistik!AE52&lt;&gt;"",Statistik!AE52,"")</f>
      </c>
      <c r="T52" s="54">
        <f>IF(Statistik!AF52&lt;&gt;"",Statistik!AF52,"")</f>
      </c>
      <c r="U52" s="54">
        <f>IF(Statistik!AG52&lt;&gt;"",Statistik!AG52,"")</f>
      </c>
      <c r="V52" s="54">
        <f>IF(Statistik!AH52&lt;&gt;"",Statistik!AH52,"")</f>
      </c>
      <c r="W52" s="54">
        <f>IF(Statistik!AI52&lt;&gt;"",Statistik!AI52,"")</f>
      </c>
      <c r="X52" s="54">
        <f>IF(Statistik!AJ52&lt;&gt;"",Statistik!AJ52,"")</f>
      </c>
      <c r="Y52" s="54">
        <f>IF(Statistik!AK52&lt;&gt;"",Statistik!AK52,"")</f>
      </c>
      <c r="Z52" s="54">
        <f>IF(Statistik!AL52&lt;&gt;"",Statistik!AL52,"")</f>
      </c>
      <c r="AA52" s="54">
        <f>IF(Statistik!AM52&lt;&gt;"",Statistik!AM52,"")</f>
      </c>
      <c r="AB52" s="54">
        <f>IF(Statistik!AN52&lt;&gt;"",Statistik!AN52,"")</f>
      </c>
      <c r="AC52" s="54">
        <f>IF(Statistik!AO52&lt;&gt;"",Statistik!AO52,"")</f>
      </c>
      <c r="AD52" s="54">
        <f>IF(Statistik!AP52&lt;&gt;"",Statistik!AP52,"")</f>
      </c>
      <c r="AE52" s="54">
        <f>IF(Statistik!AQ52&lt;&gt;"",Statistik!AQ52,"")</f>
      </c>
      <c r="AF52" s="54">
        <f>IF(Statistik!AR52&lt;&gt;"",Statistik!AR52,"")</f>
      </c>
      <c r="AG52" s="54">
        <f>IF(Statistik!AS52&lt;&gt;"",Statistik!AS52,"")</f>
      </c>
      <c r="AH52" s="54">
        <f>IF(Statistik!AT52&lt;&gt;"",Statistik!AT52,"")</f>
      </c>
      <c r="AI52" s="54">
        <f>IF(Statistik!AU52&lt;&gt;"",Statistik!AU52,"")</f>
      </c>
      <c r="AJ52" s="54">
        <f>IF(Statistik!AV52&lt;&gt;"",Statistik!AV52,"")</f>
      </c>
      <c r="AK52" s="54">
        <f>IF(Statistik!AW52&lt;&gt;"",Statistik!AW52,"")</f>
      </c>
      <c r="AL52" s="54">
        <f>IF(Statistik!AX52&lt;&gt;"",Statistik!AX52,"")</f>
      </c>
      <c r="AM52" s="54">
        <f>IF(Statistik!AY52&lt;&gt;"",Statistik!AY52,"")</f>
      </c>
      <c r="AN52" s="54">
        <f>IF(Statistik!AZ52&lt;&gt;"",Statistik!AZ52,"")</f>
      </c>
      <c r="AO52" s="54">
        <f>IF(Statistik!BA52&lt;&gt;"",Statistik!BA52,"")</f>
      </c>
      <c r="AP52" s="54">
        <f>IF(Statistik!BB52&lt;&gt;"",Statistik!BB52,"")</f>
      </c>
      <c r="AQ52" s="54">
        <f>IF(Statistik!BC52&lt;&gt;"",Statistik!BC52,"")</f>
      </c>
      <c r="AR52" s="54">
        <f>IF(Statistik!BD52&lt;&gt;"",Statistik!BD52,"")</f>
      </c>
      <c r="AS52" s="54">
        <f>IF(Statistik!BE52&lt;&gt;"",Statistik!BE52,"")</f>
      </c>
      <c r="AT52" s="54">
        <f>IF(Statistik!BF52&lt;&gt;"",Statistik!BF52,"")</f>
      </c>
      <c r="AU52" s="54">
        <f>IF(Statistik!BG52&lt;&gt;"",Statistik!BG52,"")</f>
      </c>
      <c r="AV52" s="54">
        <f>IF(Statistik!BH52&lt;&gt;"",Statistik!BH52,"")</f>
      </c>
      <c r="AW52" s="54">
        <f>IF(Statistik!BI52&lt;&gt;"",Statistik!BI52,"")</f>
      </c>
      <c r="AX52" s="54">
        <f>IF(Statistik!BJ52&lt;&gt;"",Statistik!BJ52,"")</f>
      </c>
      <c r="AY52" s="54">
        <f>IF(Statistik!BK52&lt;&gt;"",Statistik!BK52,"")</f>
      </c>
      <c r="AZ52" s="54">
        <f>Statistik!L52</f>
        <v>1</v>
      </c>
      <c r="BA52" s="54">
        <f t="shared" si="0"/>
        <v>0</v>
      </c>
      <c r="BB52" s="54" t="b">
        <f t="shared" si="1"/>
        <v>0</v>
      </c>
      <c r="BC52" s="54" t="b">
        <f t="shared" si="2"/>
        <v>0</v>
      </c>
      <c r="BD52" s="54" t="b">
        <f t="shared" si="3"/>
        <v>0</v>
      </c>
      <c r="BE52" s="54" t="b">
        <f t="shared" si="4"/>
        <v>0</v>
      </c>
      <c r="BF52" s="54" t="b">
        <f t="shared" si="5"/>
        <v>0</v>
      </c>
      <c r="BG52" s="54" t="b">
        <f t="shared" si="6"/>
        <v>0</v>
      </c>
      <c r="BH52" s="54" t="b">
        <f t="shared" si="7"/>
        <v>0</v>
      </c>
      <c r="BI52" s="54" t="b">
        <f t="shared" si="8"/>
        <v>0</v>
      </c>
      <c r="BJ52" s="54" t="b">
        <f t="shared" si="9"/>
        <v>0</v>
      </c>
      <c r="BK52" s="54" t="b">
        <f t="shared" si="10"/>
        <v>0</v>
      </c>
      <c r="BL52" s="54" t="b">
        <f t="shared" si="11"/>
        <v>0</v>
      </c>
      <c r="BM52" s="54" t="b">
        <f t="shared" si="12"/>
        <v>0</v>
      </c>
      <c r="BN52" s="54" t="b">
        <f t="shared" si="13"/>
        <v>0</v>
      </c>
      <c r="BO52" s="54" t="b">
        <f t="shared" si="14"/>
        <v>0</v>
      </c>
      <c r="BP52" s="54" t="b">
        <f t="shared" si="15"/>
        <v>0</v>
      </c>
      <c r="BQ52" s="54" t="b">
        <f t="shared" si="16"/>
        <v>0</v>
      </c>
      <c r="BR52" s="54" t="b">
        <f t="shared" si="17"/>
        <v>0</v>
      </c>
      <c r="BS52" s="54" t="b">
        <f t="shared" si="18"/>
        <v>0</v>
      </c>
      <c r="BT52" s="54" t="b">
        <f t="shared" si="19"/>
        <v>0</v>
      </c>
      <c r="BU52" s="54" t="b">
        <f t="shared" si="20"/>
        <v>0</v>
      </c>
      <c r="BV52" s="54" t="b">
        <f t="shared" si="21"/>
        <v>0</v>
      </c>
      <c r="BW52" s="54" t="b">
        <f t="shared" si="22"/>
        <v>0</v>
      </c>
      <c r="BX52" s="54" t="b">
        <f t="shared" si="23"/>
        <v>0</v>
      </c>
      <c r="BY52" s="54" t="b">
        <f t="shared" si="24"/>
        <v>0</v>
      </c>
      <c r="BZ52" s="54" t="b">
        <f t="shared" si="25"/>
        <v>0</v>
      </c>
      <c r="CA52" s="54" t="b">
        <f t="shared" si="26"/>
        <v>0</v>
      </c>
      <c r="CB52" s="54" t="b">
        <f t="shared" si="27"/>
        <v>0</v>
      </c>
      <c r="CC52" s="54" t="b">
        <f t="shared" si="28"/>
        <v>0</v>
      </c>
      <c r="CD52" s="54" t="b">
        <f t="shared" si="29"/>
        <v>0</v>
      </c>
      <c r="CE52" s="54" t="b">
        <f t="shared" si="30"/>
        <v>0</v>
      </c>
      <c r="CF52" s="54" t="b">
        <f t="shared" si="31"/>
        <v>0</v>
      </c>
      <c r="CG52" s="54" t="b">
        <f t="shared" si="32"/>
        <v>0</v>
      </c>
      <c r="CH52" s="54" t="b">
        <f t="shared" si="33"/>
        <v>0</v>
      </c>
      <c r="CI52" s="54" t="b">
        <f t="shared" si="34"/>
        <v>0</v>
      </c>
      <c r="CJ52" s="54" t="b">
        <f t="shared" si="35"/>
        <v>0</v>
      </c>
      <c r="CK52" s="54" t="b">
        <f t="shared" si="36"/>
        <v>0</v>
      </c>
      <c r="CL52" s="54" t="b">
        <f t="shared" si="37"/>
        <v>0</v>
      </c>
      <c r="CM52" s="54" t="b">
        <f t="shared" si="38"/>
        <v>0</v>
      </c>
      <c r="CN52" s="54" t="b">
        <f t="shared" si="39"/>
        <v>0</v>
      </c>
      <c r="CO52" s="54" t="e">
        <f t="shared" si="40"/>
        <v>#NUM!</v>
      </c>
      <c r="CP52" s="54" t="b">
        <f t="shared" si="41"/>
        <v>0</v>
      </c>
      <c r="CQ52" s="54" t="b">
        <f t="shared" si="42"/>
        <v>0</v>
      </c>
      <c r="CR52" s="54" t="b">
        <f t="shared" si="43"/>
        <v>0</v>
      </c>
      <c r="CS52" s="54" t="b">
        <f t="shared" si="44"/>
        <v>0</v>
      </c>
      <c r="CT52" s="54" t="b">
        <f t="shared" si="45"/>
        <v>0</v>
      </c>
      <c r="CU52" s="54" t="b">
        <f t="shared" si="46"/>
        <v>0</v>
      </c>
      <c r="CV52" s="54" t="b">
        <f t="shared" si="47"/>
        <v>0</v>
      </c>
      <c r="CW52" s="54" t="b">
        <f t="shared" si="48"/>
        <v>0</v>
      </c>
      <c r="CX52" s="54" t="b">
        <f t="shared" si="49"/>
        <v>0</v>
      </c>
      <c r="CY52" s="54"/>
      <c r="CZ52" s="54">
        <f t="shared" si="50"/>
        <v>0</v>
      </c>
      <c r="DA52" s="54">
        <f t="shared" si="51"/>
        <v>0</v>
      </c>
      <c r="DB52" s="54">
        <f t="shared" si="52"/>
        <v>0</v>
      </c>
      <c r="DC52" s="54">
        <f t="shared" si="53"/>
        <v>0</v>
      </c>
      <c r="DD52" s="54">
        <f t="shared" si="54"/>
        <v>0</v>
      </c>
      <c r="DE52" s="54">
        <f t="shared" si="55"/>
        <v>0</v>
      </c>
      <c r="DF52" s="54">
        <f t="shared" si="56"/>
        <v>0</v>
      </c>
    </row>
    <row r="53" spans="1:110" ht="12.75">
      <c r="A53" s="54" t="str">
        <f>IF(Statistik!B53&lt;&gt;"",Statistik!B53,"")</f>
        <v>Z</v>
      </c>
      <c r="B53" s="54">
        <f>IF(Statistik!N53&lt;&gt;"",Statistik!N53,"")</f>
        <v>0</v>
      </c>
      <c r="C53" s="54">
        <f>IF(Statistik!O53&lt;&gt;"",Statistik!O53,"")</f>
      </c>
      <c r="D53" s="54">
        <f>IF(Statistik!P53&lt;&gt;"",Statistik!P53,"")</f>
      </c>
      <c r="E53" s="54">
        <f>IF(Statistik!Q53&lt;&gt;"",Statistik!Q53,"")</f>
      </c>
      <c r="F53" s="54">
        <f>IF(Statistik!R53&lt;&gt;"",Statistik!R53,"")</f>
      </c>
      <c r="G53" s="54">
        <f>IF(Statistik!S53&lt;&gt;"",Statistik!S53,"")</f>
      </c>
      <c r="H53" s="54">
        <f>IF(Statistik!T53&lt;&gt;"",Statistik!T53,"")</f>
      </c>
      <c r="I53" s="54">
        <f>IF(Statistik!U53&lt;&gt;"",Statistik!U53,"")</f>
      </c>
      <c r="J53" s="54">
        <f>IF(Statistik!V53&lt;&gt;"",Statistik!V53,"")</f>
      </c>
      <c r="K53" s="54">
        <f>IF(Statistik!W53&lt;&gt;"",Statistik!W53,"")</f>
      </c>
      <c r="L53" s="54">
        <f>IF(Statistik!X53&lt;&gt;"",Statistik!X53,"")</f>
      </c>
      <c r="M53" s="54">
        <f>IF(Statistik!Y53&lt;&gt;"",Statistik!Y53,"")</f>
      </c>
      <c r="N53" s="54">
        <f>IF(Statistik!Z53&lt;&gt;"",Statistik!Z53,"")</f>
      </c>
      <c r="O53" s="54">
        <f>IF(Statistik!AA53&lt;&gt;"",Statistik!AA53,"")</f>
      </c>
      <c r="P53" s="54">
        <f>IF(Statistik!AB53&lt;&gt;"",Statistik!AB53,"")</f>
      </c>
      <c r="Q53" s="54">
        <f>IF(Statistik!AC53&lt;&gt;"",Statistik!AC53,"")</f>
      </c>
      <c r="R53" s="54">
        <f>IF(Statistik!AD53&lt;&gt;"",Statistik!AD53,"")</f>
      </c>
      <c r="S53" s="54">
        <f>IF(Statistik!AE53&lt;&gt;"",Statistik!AE53,"")</f>
      </c>
      <c r="T53" s="54">
        <f>IF(Statistik!AF53&lt;&gt;"",Statistik!AF53,"")</f>
      </c>
      <c r="U53" s="54">
        <f>IF(Statistik!AG53&lt;&gt;"",Statistik!AG53,"")</f>
      </c>
      <c r="V53" s="54">
        <f>IF(Statistik!AH53&lt;&gt;"",Statistik!AH53,"")</f>
      </c>
      <c r="W53" s="54">
        <f>IF(Statistik!AI53&lt;&gt;"",Statistik!AI53,"")</f>
      </c>
      <c r="X53" s="54">
        <f>IF(Statistik!AJ53&lt;&gt;"",Statistik!AJ53,"")</f>
      </c>
      <c r="Y53" s="54">
        <f>IF(Statistik!AK53&lt;&gt;"",Statistik!AK53,"")</f>
      </c>
      <c r="Z53" s="54">
        <f>IF(Statistik!AL53&lt;&gt;"",Statistik!AL53,"")</f>
      </c>
      <c r="AA53" s="54">
        <f>IF(Statistik!AM53&lt;&gt;"",Statistik!AM53,"")</f>
      </c>
      <c r="AB53" s="54">
        <f>IF(Statistik!AN53&lt;&gt;"",Statistik!AN53,"")</f>
      </c>
      <c r="AC53" s="54">
        <f>IF(Statistik!AO53&lt;&gt;"",Statistik!AO53,"")</f>
      </c>
      <c r="AD53" s="54">
        <f>IF(Statistik!AP53&lt;&gt;"",Statistik!AP53,"")</f>
      </c>
      <c r="AE53" s="54">
        <f>IF(Statistik!AQ53&lt;&gt;"",Statistik!AQ53,"")</f>
      </c>
      <c r="AF53" s="54">
        <f>IF(Statistik!AR53&lt;&gt;"",Statistik!AR53,"")</f>
      </c>
      <c r="AG53" s="54">
        <f>IF(Statistik!AS53&lt;&gt;"",Statistik!AS53,"")</f>
      </c>
      <c r="AH53" s="54">
        <f>IF(Statistik!AT53&lt;&gt;"",Statistik!AT53,"")</f>
      </c>
      <c r="AI53" s="54">
        <f>IF(Statistik!AU53&lt;&gt;"",Statistik!AU53,"")</f>
      </c>
      <c r="AJ53" s="54">
        <f>IF(Statistik!AV53&lt;&gt;"",Statistik!AV53,"")</f>
      </c>
      <c r="AK53" s="54">
        <f>IF(Statistik!AW53&lt;&gt;"",Statistik!AW53,"")</f>
      </c>
      <c r="AL53" s="54">
        <f>IF(Statistik!AX53&lt;&gt;"",Statistik!AX53,"")</f>
      </c>
      <c r="AM53" s="54">
        <f>IF(Statistik!AY53&lt;&gt;"",Statistik!AY53,"")</f>
      </c>
      <c r="AN53" s="54">
        <f>IF(Statistik!AZ53&lt;&gt;"",Statistik!AZ53,"")</f>
      </c>
      <c r="AO53" s="54">
        <f>IF(Statistik!BA53&lt;&gt;"",Statistik!BA53,"")</f>
      </c>
      <c r="AP53" s="54">
        <f>IF(Statistik!BB53&lt;&gt;"",Statistik!BB53,"")</f>
      </c>
      <c r="AQ53" s="54">
        <f>IF(Statistik!BC53&lt;&gt;"",Statistik!BC53,"")</f>
      </c>
      <c r="AR53" s="54">
        <f>IF(Statistik!BD53&lt;&gt;"",Statistik!BD53,"")</f>
      </c>
      <c r="AS53" s="54">
        <f>IF(Statistik!BE53&lt;&gt;"",Statistik!BE53,"")</f>
      </c>
      <c r="AT53" s="54">
        <f>IF(Statistik!BF53&lt;&gt;"",Statistik!BF53,"")</f>
      </c>
      <c r="AU53" s="54">
        <f>IF(Statistik!BG53&lt;&gt;"",Statistik!BG53,"")</f>
      </c>
      <c r="AV53" s="54">
        <f>IF(Statistik!BH53&lt;&gt;"",Statistik!BH53,"")</f>
      </c>
      <c r="AW53" s="54">
        <f>IF(Statistik!BI53&lt;&gt;"",Statistik!BI53,"")</f>
      </c>
      <c r="AX53" s="54">
        <f>IF(Statistik!BJ53&lt;&gt;"",Statistik!BJ53,"")</f>
      </c>
      <c r="AY53" s="54">
        <f>IF(Statistik!BK53&lt;&gt;"",Statistik!BK53,"")</f>
      </c>
      <c r="AZ53" s="54">
        <f>Statistik!L53</f>
        <v>1</v>
      </c>
      <c r="BA53" s="54">
        <f t="shared" si="0"/>
        <v>0</v>
      </c>
      <c r="BB53" s="54" t="b">
        <f t="shared" si="1"/>
        <v>0</v>
      </c>
      <c r="BC53" s="54" t="b">
        <f t="shared" si="2"/>
        <v>0</v>
      </c>
      <c r="BD53" s="54" t="b">
        <f t="shared" si="3"/>
        <v>0</v>
      </c>
      <c r="BE53" s="54" t="b">
        <f t="shared" si="4"/>
        <v>0</v>
      </c>
      <c r="BF53" s="54" t="b">
        <f t="shared" si="5"/>
        <v>0</v>
      </c>
      <c r="BG53" s="54" t="b">
        <f t="shared" si="6"/>
        <v>0</v>
      </c>
      <c r="BH53" s="54" t="b">
        <f t="shared" si="7"/>
        <v>0</v>
      </c>
      <c r="BI53" s="54" t="b">
        <f t="shared" si="8"/>
        <v>0</v>
      </c>
      <c r="BJ53" s="54" t="b">
        <f t="shared" si="9"/>
        <v>0</v>
      </c>
      <c r="BK53" s="54" t="b">
        <f t="shared" si="10"/>
        <v>0</v>
      </c>
      <c r="BL53" s="54" t="b">
        <f t="shared" si="11"/>
        <v>0</v>
      </c>
      <c r="BM53" s="54" t="b">
        <f t="shared" si="12"/>
        <v>0</v>
      </c>
      <c r="BN53" s="54" t="b">
        <f t="shared" si="13"/>
        <v>0</v>
      </c>
      <c r="BO53" s="54" t="b">
        <f t="shared" si="14"/>
        <v>0</v>
      </c>
      <c r="BP53" s="54" t="b">
        <f t="shared" si="15"/>
        <v>0</v>
      </c>
      <c r="BQ53" s="54" t="b">
        <f t="shared" si="16"/>
        <v>0</v>
      </c>
      <c r="BR53" s="54" t="b">
        <f t="shared" si="17"/>
        <v>0</v>
      </c>
      <c r="BS53" s="54" t="b">
        <f t="shared" si="18"/>
        <v>0</v>
      </c>
      <c r="BT53" s="54" t="b">
        <f t="shared" si="19"/>
        <v>0</v>
      </c>
      <c r="BU53" s="54" t="b">
        <f t="shared" si="20"/>
        <v>0</v>
      </c>
      <c r="BV53" s="54" t="b">
        <f t="shared" si="21"/>
        <v>0</v>
      </c>
      <c r="BW53" s="54" t="b">
        <f t="shared" si="22"/>
        <v>0</v>
      </c>
      <c r="BX53" s="54" t="b">
        <f t="shared" si="23"/>
        <v>0</v>
      </c>
      <c r="BY53" s="54" t="b">
        <f t="shared" si="24"/>
        <v>0</v>
      </c>
      <c r="BZ53" s="54" t="b">
        <f t="shared" si="25"/>
        <v>0</v>
      </c>
      <c r="CA53" s="54" t="b">
        <f t="shared" si="26"/>
        <v>0</v>
      </c>
      <c r="CB53" s="54" t="b">
        <f t="shared" si="27"/>
        <v>0</v>
      </c>
      <c r="CC53" s="54" t="b">
        <f t="shared" si="28"/>
        <v>0</v>
      </c>
      <c r="CD53" s="54" t="b">
        <f t="shared" si="29"/>
        <v>0</v>
      </c>
      <c r="CE53" s="54" t="b">
        <f t="shared" si="30"/>
        <v>0</v>
      </c>
      <c r="CF53" s="54" t="b">
        <f t="shared" si="31"/>
        <v>0</v>
      </c>
      <c r="CG53" s="54" t="b">
        <f t="shared" si="32"/>
        <v>0</v>
      </c>
      <c r="CH53" s="54" t="b">
        <f t="shared" si="33"/>
        <v>0</v>
      </c>
      <c r="CI53" s="54" t="b">
        <f t="shared" si="34"/>
        <v>0</v>
      </c>
      <c r="CJ53" s="54" t="b">
        <f t="shared" si="35"/>
        <v>0</v>
      </c>
      <c r="CK53" s="54" t="b">
        <f t="shared" si="36"/>
        <v>0</v>
      </c>
      <c r="CL53" s="54" t="b">
        <f t="shared" si="37"/>
        <v>0</v>
      </c>
      <c r="CM53" s="54" t="b">
        <f t="shared" si="38"/>
        <v>0</v>
      </c>
      <c r="CN53" s="54" t="b">
        <f t="shared" si="39"/>
        <v>0</v>
      </c>
      <c r="CO53" s="54" t="e">
        <f t="shared" si="40"/>
        <v>#NUM!</v>
      </c>
      <c r="CP53" s="54" t="b">
        <f t="shared" si="41"/>
        <v>0</v>
      </c>
      <c r="CQ53" s="54" t="b">
        <f t="shared" si="42"/>
        <v>0</v>
      </c>
      <c r="CR53" s="54" t="b">
        <f t="shared" si="43"/>
        <v>0</v>
      </c>
      <c r="CS53" s="54" t="b">
        <f t="shared" si="44"/>
        <v>0</v>
      </c>
      <c r="CT53" s="54" t="b">
        <f t="shared" si="45"/>
        <v>0</v>
      </c>
      <c r="CU53" s="54" t="b">
        <f t="shared" si="46"/>
        <v>0</v>
      </c>
      <c r="CV53" s="54" t="b">
        <f t="shared" si="47"/>
        <v>0</v>
      </c>
      <c r="CW53" s="54" t="b">
        <f t="shared" si="48"/>
        <v>0</v>
      </c>
      <c r="CX53" s="54" t="b">
        <f t="shared" si="49"/>
        <v>0</v>
      </c>
      <c r="CY53" s="54"/>
      <c r="CZ53" s="54">
        <f t="shared" si="50"/>
        <v>0</v>
      </c>
      <c r="DA53" s="54">
        <f t="shared" si="51"/>
        <v>0</v>
      </c>
      <c r="DB53" s="54">
        <f t="shared" si="52"/>
        <v>0</v>
      </c>
      <c r="DC53" s="54">
        <f t="shared" si="53"/>
        <v>0</v>
      </c>
      <c r="DD53" s="54">
        <f t="shared" si="54"/>
        <v>0</v>
      </c>
      <c r="DE53" s="54">
        <f t="shared" si="55"/>
        <v>0</v>
      </c>
      <c r="DF53" s="54">
        <f t="shared" si="56"/>
        <v>0</v>
      </c>
    </row>
  </sheetData>
  <printOptions horizontalCentered="1"/>
  <pageMargins left="0.1968503937007874" right="0.1968503937007874" top="0.3937007874015748" bottom="0.7874015748031497" header="0.5118110236220472" footer="0.5118110236220472"/>
  <pageSetup horizontalDpi="300" verticalDpi="300" orientation="portrait" paperSize="9" r:id="rId2"/>
  <headerFooter alignWithMargins="0">
    <oddFooter>&amp;CSeite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E53"/>
  <sheetViews>
    <sheetView workbookViewId="0" topLeftCell="A1">
      <selection activeCell="E1" sqref="E1"/>
    </sheetView>
  </sheetViews>
  <sheetFormatPr defaultColWidth="11.421875" defaultRowHeight="12.75"/>
  <cols>
    <col min="2" max="2" width="30.7109375" style="0" customWidth="1"/>
    <col min="3" max="3" width="16.421875" style="0" customWidth="1"/>
    <col min="4" max="4" width="11.7109375" style="0" customWidth="1"/>
  </cols>
  <sheetData>
    <row r="1" ht="24.75" customHeight="1"/>
    <row r="2" spans="1:5" ht="25.5" customHeight="1">
      <c r="A2" s="69" t="s">
        <v>180</v>
      </c>
      <c r="B2" s="69"/>
      <c r="C2" s="69"/>
      <c r="D2" s="69"/>
      <c r="E2" s="50" t="s">
        <v>195</v>
      </c>
    </row>
    <row r="3" spans="1:5" ht="12.75">
      <c r="A3" s="48" t="s">
        <v>129</v>
      </c>
      <c r="B3" s="48" t="s">
        <v>1</v>
      </c>
      <c r="C3" s="48" t="s">
        <v>181</v>
      </c>
      <c r="D3" s="48" t="s">
        <v>2</v>
      </c>
      <c r="E3" s="51" t="s">
        <v>194</v>
      </c>
    </row>
    <row r="4" spans="1:5" ht="12.75">
      <c r="A4" s="47" t="s">
        <v>130</v>
      </c>
      <c r="B4" s="47" t="str">
        <f>'Wertung Formel'!A4</f>
        <v>R</v>
      </c>
      <c r="C4" s="49">
        <f>'Wertung Formel'!CZ4</f>
        <v>19548</v>
      </c>
      <c r="D4" s="49">
        <f>C4/10</f>
        <v>1954.8</v>
      </c>
      <c r="E4" s="52">
        <f>'Wertung Formel'!AZ4</f>
        <v>30</v>
      </c>
    </row>
    <row r="5" spans="1:5" ht="12.75">
      <c r="A5" s="47" t="s">
        <v>131</v>
      </c>
      <c r="B5" s="47" t="str">
        <f>'Wertung Formel'!A5</f>
        <v>N</v>
      </c>
      <c r="C5" s="49">
        <f>'Wertung Formel'!CZ5</f>
        <v>19310</v>
      </c>
      <c r="D5" s="49">
        <f aca="true" t="shared" si="0" ref="D5:D53">C5/10</f>
        <v>1931</v>
      </c>
      <c r="E5" s="52">
        <f>'Wertung Formel'!AZ5</f>
        <v>34</v>
      </c>
    </row>
    <row r="6" spans="1:5" ht="12.75">
      <c r="A6" s="47" t="s">
        <v>132</v>
      </c>
      <c r="B6" s="47" t="str">
        <f>'Wertung Formel'!A6</f>
        <v>K</v>
      </c>
      <c r="C6" s="49">
        <f>'Wertung Formel'!CZ6</f>
        <v>17488</v>
      </c>
      <c r="D6" s="49">
        <f t="shared" si="0"/>
        <v>1748.8</v>
      </c>
      <c r="E6" s="52">
        <f>'Wertung Formel'!AZ6</f>
        <v>22</v>
      </c>
    </row>
    <row r="7" spans="1:5" ht="12.75">
      <c r="A7" s="47" t="s">
        <v>133</v>
      </c>
      <c r="B7" s="47" t="str">
        <f>'Wertung Formel'!A7</f>
        <v>F</v>
      </c>
      <c r="C7" s="49">
        <f>'Wertung Formel'!CZ7</f>
        <v>17180</v>
      </c>
      <c r="D7" s="49">
        <f t="shared" si="0"/>
        <v>1718</v>
      </c>
      <c r="E7" s="52">
        <f>'Wertung Formel'!AZ7</f>
        <v>25</v>
      </c>
    </row>
    <row r="8" spans="1:5" ht="12.75">
      <c r="A8" s="47" t="s">
        <v>134</v>
      </c>
      <c r="B8" s="47" t="str">
        <f>'Wertung Formel'!A8</f>
        <v>U</v>
      </c>
      <c r="C8" s="49">
        <f>'Wertung Formel'!CZ8</f>
        <v>16753</v>
      </c>
      <c r="D8" s="49">
        <f t="shared" si="0"/>
        <v>1675.3</v>
      </c>
      <c r="E8" s="52">
        <f>'Wertung Formel'!AZ8</f>
        <v>32</v>
      </c>
    </row>
    <row r="9" spans="1:5" ht="12.75">
      <c r="A9" s="47" t="s">
        <v>135</v>
      </c>
      <c r="B9" s="47" t="str">
        <f>'Wertung Formel'!A9</f>
        <v>H</v>
      </c>
      <c r="C9" s="49">
        <f>'Wertung Formel'!CZ9</f>
        <v>16397</v>
      </c>
      <c r="D9" s="49">
        <f t="shared" si="0"/>
        <v>1639.7</v>
      </c>
      <c r="E9" s="52">
        <f>'Wertung Formel'!AZ9</f>
        <v>32</v>
      </c>
    </row>
    <row r="10" spans="1:5" ht="12.75">
      <c r="A10" s="47" t="s">
        <v>136</v>
      </c>
      <c r="B10" s="47" t="str">
        <f>'Wertung Formel'!A10</f>
        <v>L</v>
      </c>
      <c r="C10" s="49">
        <f>'Wertung Formel'!CZ10</f>
        <v>16144</v>
      </c>
      <c r="D10" s="49">
        <f t="shared" si="0"/>
        <v>1614.4</v>
      </c>
      <c r="E10" s="52">
        <f>'Wertung Formel'!AZ10</f>
        <v>16</v>
      </c>
    </row>
    <row r="11" spans="1:5" ht="12.75">
      <c r="A11" s="47" t="s">
        <v>137</v>
      </c>
      <c r="B11" s="47" t="str">
        <f>'Wertung Formel'!A11</f>
        <v>Q</v>
      </c>
      <c r="C11" s="49">
        <f>'Wertung Formel'!CZ11</f>
        <v>16116</v>
      </c>
      <c r="D11" s="49">
        <f t="shared" si="0"/>
        <v>1611.6</v>
      </c>
      <c r="E11" s="52">
        <f>'Wertung Formel'!AZ11</f>
        <v>27</v>
      </c>
    </row>
    <row r="12" spans="1:5" ht="12.75">
      <c r="A12" s="47" t="s">
        <v>138</v>
      </c>
      <c r="B12" s="47" t="str">
        <f>'Wertung Formel'!A12</f>
        <v>B</v>
      </c>
      <c r="C12" s="49">
        <f>'Wertung Formel'!CZ12</f>
        <v>16106</v>
      </c>
      <c r="D12" s="49">
        <f t="shared" si="0"/>
        <v>1610.6</v>
      </c>
      <c r="E12" s="52">
        <f>'Wertung Formel'!AZ12</f>
        <v>33</v>
      </c>
    </row>
    <row r="13" spans="1:5" ht="12.75">
      <c r="A13" s="47" t="s">
        <v>139</v>
      </c>
      <c r="B13" s="47" t="str">
        <f>'Wertung Formel'!A13</f>
        <v>M</v>
      </c>
      <c r="C13" s="49">
        <f>'Wertung Formel'!CZ13</f>
        <v>15046</v>
      </c>
      <c r="D13" s="49">
        <f t="shared" si="0"/>
        <v>1504.6</v>
      </c>
      <c r="E13" s="52">
        <f>'Wertung Formel'!AZ13</f>
        <v>22</v>
      </c>
    </row>
    <row r="14" spans="1:5" ht="12.75">
      <c r="A14" s="47" t="s">
        <v>140</v>
      </c>
      <c r="B14" s="47" t="str">
        <f>'Wertung Formel'!A14</f>
        <v>G</v>
      </c>
      <c r="C14" s="49">
        <f>'Wertung Formel'!CZ14</f>
        <v>14848</v>
      </c>
      <c r="D14" s="49">
        <f t="shared" si="0"/>
        <v>1484.8</v>
      </c>
      <c r="E14" s="52">
        <f>'Wertung Formel'!AZ14</f>
        <v>20</v>
      </c>
    </row>
    <row r="15" spans="1:5" ht="12.75">
      <c r="A15" s="47" t="s">
        <v>141</v>
      </c>
      <c r="B15" s="47" t="str">
        <f>'Wertung Formel'!A15</f>
        <v>C</v>
      </c>
      <c r="C15" s="49">
        <f>'Wertung Formel'!CZ15</f>
        <v>14488</v>
      </c>
      <c r="D15" s="49">
        <f t="shared" si="0"/>
        <v>1448.8</v>
      </c>
      <c r="E15" s="52">
        <f>'Wertung Formel'!AZ15</f>
        <v>28</v>
      </c>
    </row>
    <row r="16" spans="1:5" ht="12.75">
      <c r="A16" s="47" t="s">
        <v>142</v>
      </c>
      <c r="B16" s="47" t="str">
        <f>'Wertung Formel'!A16</f>
        <v>D</v>
      </c>
      <c r="C16" s="49">
        <f>'Wertung Formel'!CZ16</f>
        <v>14229</v>
      </c>
      <c r="D16" s="49">
        <f t="shared" si="0"/>
        <v>1422.9</v>
      </c>
      <c r="E16" s="52">
        <f>'Wertung Formel'!AZ16</f>
        <v>26</v>
      </c>
    </row>
    <row r="17" spans="1:5" ht="12.75">
      <c r="A17" s="47" t="s">
        <v>143</v>
      </c>
      <c r="B17" s="47" t="str">
        <f>'Wertung Formel'!A17</f>
        <v>S</v>
      </c>
      <c r="C17" s="49">
        <f>'Wertung Formel'!CZ17</f>
        <v>13981</v>
      </c>
      <c r="D17" s="49">
        <f t="shared" si="0"/>
        <v>1398.1</v>
      </c>
      <c r="E17" s="52">
        <f>'Wertung Formel'!AZ17</f>
        <v>25</v>
      </c>
    </row>
    <row r="18" spans="1:5" ht="12.75">
      <c r="A18" s="47" t="s">
        <v>144</v>
      </c>
      <c r="B18" s="47" t="str">
        <f>'Wertung Formel'!A18</f>
        <v>O</v>
      </c>
      <c r="C18" s="49">
        <f>'Wertung Formel'!CZ18</f>
        <v>13395</v>
      </c>
      <c r="D18" s="49">
        <f t="shared" si="0"/>
        <v>1339.5</v>
      </c>
      <c r="E18" s="52">
        <f>'Wertung Formel'!AZ18</f>
        <v>20</v>
      </c>
    </row>
    <row r="19" spans="1:5" ht="12.75">
      <c r="A19" s="47" t="s">
        <v>145</v>
      </c>
      <c r="B19" s="47" t="str">
        <f>'Wertung Formel'!A19</f>
        <v>T</v>
      </c>
      <c r="C19" s="49">
        <f>'Wertung Formel'!CZ19</f>
        <v>13102</v>
      </c>
      <c r="D19" s="49">
        <f t="shared" si="0"/>
        <v>1310.2</v>
      </c>
      <c r="E19" s="52">
        <f>'Wertung Formel'!AZ19</f>
        <v>24</v>
      </c>
    </row>
    <row r="20" spans="1:5" ht="12.75">
      <c r="A20" s="47" t="s">
        <v>146</v>
      </c>
      <c r="B20" s="47" t="str">
        <f>'Wertung Formel'!A20</f>
        <v>P</v>
      </c>
      <c r="C20" s="49">
        <f>'Wertung Formel'!CZ20</f>
        <v>10263</v>
      </c>
      <c r="D20" s="49">
        <f t="shared" si="0"/>
        <v>1026.3</v>
      </c>
      <c r="E20" s="52">
        <f>'Wertung Formel'!AZ20</f>
        <v>10</v>
      </c>
    </row>
    <row r="21" spans="1:5" ht="12.75">
      <c r="A21" s="47" t="s">
        <v>147</v>
      </c>
      <c r="B21" s="47" t="str">
        <f>'Wertung Formel'!A21</f>
        <v>A</v>
      </c>
      <c r="C21" s="49">
        <f>'Wertung Formel'!CZ21</f>
        <v>10054</v>
      </c>
      <c r="D21" s="49">
        <f t="shared" si="0"/>
        <v>1005.4</v>
      </c>
      <c r="E21" s="52">
        <f>'Wertung Formel'!AZ21</f>
        <v>9</v>
      </c>
    </row>
    <row r="22" spans="1:5" ht="12.75">
      <c r="A22" s="47" t="s">
        <v>148</v>
      </c>
      <c r="B22" s="47" t="str">
        <f>'Wertung Formel'!A22</f>
        <v>J</v>
      </c>
      <c r="C22" s="49">
        <f>'Wertung Formel'!CZ22</f>
        <v>6131</v>
      </c>
      <c r="D22" s="49">
        <f t="shared" si="0"/>
        <v>613.1</v>
      </c>
      <c r="E22" s="52">
        <f>'Wertung Formel'!AZ22</f>
        <v>5</v>
      </c>
    </row>
    <row r="23" spans="1:5" ht="12.75">
      <c r="A23" s="47" t="s">
        <v>149</v>
      </c>
      <c r="B23" s="47" t="str">
        <f>'Wertung Formel'!A23</f>
        <v>E</v>
      </c>
      <c r="C23" s="49">
        <f>'Wertung Formel'!CZ23</f>
        <v>5646</v>
      </c>
      <c r="D23" s="49">
        <f t="shared" si="0"/>
        <v>564.6</v>
      </c>
      <c r="E23" s="52">
        <f>'Wertung Formel'!AZ23</f>
        <v>6</v>
      </c>
    </row>
    <row r="24" spans="1:5" ht="12.75">
      <c r="A24" s="47" t="s">
        <v>150</v>
      </c>
      <c r="B24" s="47" t="str">
        <f>'Wertung Formel'!A24</f>
        <v>I</v>
      </c>
      <c r="C24" s="49">
        <f>'Wertung Formel'!CZ24</f>
        <v>450</v>
      </c>
      <c r="D24" s="49">
        <f t="shared" si="0"/>
        <v>45</v>
      </c>
      <c r="E24" s="52">
        <f>'Wertung Formel'!AZ24</f>
        <v>1</v>
      </c>
    </row>
    <row r="25" spans="1:5" ht="12.75">
      <c r="A25" s="47" t="s">
        <v>151</v>
      </c>
      <c r="B25" s="47" t="str">
        <f>'Wertung Formel'!A25</f>
        <v>A1</v>
      </c>
      <c r="C25" s="49">
        <f>'Wertung Formel'!CZ25</f>
        <v>0</v>
      </c>
      <c r="D25" s="49">
        <f t="shared" si="0"/>
        <v>0</v>
      </c>
      <c r="E25" s="52">
        <f>'Wertung Formel'!AZ25</f>
        <v>1</v>
      </c>
    </row>
    <row r="26" spans="1:5" ht="12.75">
      <c r="A26" s="47" t="s">
        <v>152</v>
      </c>
      <c r="B26" s="47" t="str">
        <f>'Wertung Formel'!A26</f>
        <v>A10</v>
      </c>
      <c r="C26" s="49">
        <f>'Wertung Formel'!CZ26</f>
        <v>0</v>
      </c>
      <c r="D26" s="49">
        <f t="shared" si="0"/>
        <v>0</v>
      </c>
      <c r="E26" s="52">
        <f>'Wertung Formel'!AZ26</f>
        <v>1</v>
      </c>
    </row>
    <row r="27" spans="1:5" ht="12.75">
      <c r="A27" s="47" t="s">
        <v>153</v>
      </c>
      <c r="B27" s="47" t="str">
        <f>'Wertung Formel'!A27</f>
        <v>A11</v>
      </c>
      <c r="C27" s="49">
        <f>'Wertung Formel'!CZ27</f>
        <v>0</v>
      </c>
      <c r="D27" s="49">
        <f t="shared" si="0"/>
        <v>0</v>
      </c>
      <c r="E27" s="52">
        <f>'Wertung Formel'!AZ27</f>
        <v>1</v>
      </c>
    </row>
    <row r="28" spans="1:5" ht="12.75">
      <c r="A28" s="47" t="s">
        <v>154</v>
      </c>
      <c r="B28" s="47" t="str">
        <f>'Wertung Formel'!A28</f>
        <v>A12</v>
      </c>
      <c r="C28" s="49">
        <f>'Wertung Formel'!CZ28</f>
        <v>0</v>
      </c>
      <c r="D28" s="49">
        <f t="shared" si="0"/>
        <v>0</v>
      </c>
      <c r="E28" s="52">
        <f>'Wertung Formel'!AZ28</f>
        <v>1</v>
      </c>
    </row>
    <row r="29" spans="1:5" ht="12.75">
      <c r="A29" s="47" t="s">
        <v>155</v>
      </c>
      <c r="B29" s="47" t="str">
        <f>'Wertung Formel'!A29</f>
        <v>A13</v>
      </c>
      <c r="C29" s="49">
        <f>'Wertung Formel'!CZ29</f>
        <v>0</v>
      </c>
      <c r="D29" s="49">
        <f t="shared" si="0"/>
        <v>0</v>
      </c>
      <c r="E29" s="52">
        <f>'Wertung Formel'!AZ29</f>
        <v>1</v>
      </c>
    </row>
    <row r="30" spans="1:5" ht="12.75">
      <c r="A30" s="47" t="s">
        <v>156</v>
      </c>
      <c r="B30" s="47" t="str">
        <f>'Wertung Formel'!A30</f>
        <v>A14</v>
      </c>
      <c r="C30" s="49">
        <f>'Wertung Formel'!CZ30</f>
        <v>0</v>
      </c>
      <c r="D30" s="49">
        <f t="shared" si="0"/>
        <v>0</v>
      </c>
      <c r="E30" s="52">
        <f>'Wertung Formel'!AZ30</f>
        <v>1</v>
      </c>
    </row>
    <row r="31" spans="1:5" ht="12.75">
      <c r="A31" s="47" t="s">
        <v>157</v>
      </c>
      <c r="B31" s="47" t="str">
        <f>'Wertung Formel'!A31</f>
        <v>A15</v>
      </c>
      <c r="C31" s="49">
        <f>'Wertung Formel'!CZ31</f>
        <v>0</v>
      </c>
      <c r="D31" s="49">
        <f t="shared" si="0"/>
        <v>0</v>
      </c>
      <c r="E31" s="52">
        <f>'Wertung Formel'!AZ31</f>
        <v>1</v>
      </c>
    </row>
    <row r="32" spans="1:5" ht="12.75">
      <c r="A32" s="47" t="s">
        <v>158</v>
      </c>
      <c r="B32" s="47" t="str">
        <f>'Wertung Formel'!A32</f>
        <v>A16</v>
      </c>
      <c r="C32" s="49">
        <f>'Wertung Formel'!CZ32</f>
        <v>0</v>
      </c>
      <c r="D32" s="49">
        <f t="shared" si="0"/>
        <v>0</v>
      </c>
      <c r="E32" s="52">
        <f>'Wertung Formel'!AZ32</f>
        <v>1</v>
      </c>
    </row>
    <row r="33" spans="1:5" ht="12.75">
      <c r="A33" s="47" t="s">
        <v>159</v>
      </c>
      <c r="B33" s="47" t="str">
        <f>'Wertung Formel'!A33</f>
        <v>A17</v>
      </c>
      <c r="C33" s="49">
        <f>'Wertung Formel'!CZ33</f>
        <v>0</v>
      </c>
      <c r="D33" s="49">
        <f t="shared" si="0"/>
        <v>0</v>
      </c>
      <c r="E33" s="52">
        <f>'Wertung Formel'!AZ33</f>
        <v>1</v>
      </c>
    </row>
    <row r="34" spans="1:5" ht="12.75">
      <c r="A34" s="47" t="s">
        <v>160</v>
      </c>
      <c r="B34" s="47" t="str">
        <f>'Wertung Formel'!A34</f>
        <v>A18</v>
      </c>
      <c r="C34" s="49">
        <f>'Wertung Formel'!CZ34</f>
        <v>0</v>
      </c>
      <c r="D34" s="49">
        <f t="shared" si="0"/>
        <v>0</v>
      </c>
      <c r="E34" s="52">
        <f>'Wertung Formel'!AZ34</f>
        <v>1</v>
      </c>
    </row>
    <row r="35" spans="1:5" ht="12.75">
      <c r="A35" s="47" t="s">
        <v>161</v>
      </c>
      <c r="B35" s="47" t="str">
        <f>'Wertung Formel'!A35</f>
        <v>A19</v>
      </c>
      <c r="C35" s="49">
        <f>'Wertung Formel'!CZ35</f>
        <v>0</v>
      </c>
      <c r="D35" s="49">
        <f t="shared" si="0"/>
        <v>0</v>
      </c>
      <c r="E35" s="52">
        <f>'Wertung Formel'!AZ35</f>
        <v>1</v>
      </c>
    </row>
    <row r="36" spans="1:5" ht="12.75">
      <c r="A36" s="47" t="s">
        <v>162</v>
      </c>
      <c r="B36" s="47" t="str">
        <f>'Wertung Formel'!A36</f>
        <v>A2</v>
      </c>
      <c r="C36" s="49">
        <f>'Wertung Formel'!CZ36</f>
        <v>0</v>
      </c>
      <c r="D36" s="49">
        <f t="shared" si="0"/>
        <v>0</v>
      </c>
      <c r="E36" s="52">
        <f>'Wertung Formel'!AZ36</f>
        <v>1</v>
      </c>
    </row>
    <row r="37" spans="1:5" ht="12.75">
      <c r="A37" s="47" t="s">
        <v>163</v>
      </c>
      <c r="B37" s="47" t="str">
        <f>'Wertung Formel'!A37</f>
        <v>A20</v>
      </c>
      <c r="C37" s="49">
        <f>'Wertung Formel'!CZ37</f>
        <v>0</v>
      </c>
      <c r="D37" s="49">
        <f t="shared" si="0"/>
        <v>0</v>
      </c>
      <c r="E37" s="52">
        <f>'Wertung Formel'!AZ37</f>
        <v>1</v>
      </c>
    </row>
    <row r="38" spans="1:5" ht="12.75">
      <c r="A38" s="47" t="s">
        <v>164</v>
      </c>
      <c r="B38" s="47" t="str">
        <f>'Wertung Formel'!A38</f>
        <v>A21</v>
      </c>
      <c r="C38" s="49">
        <f>'Wertung Formel'!CZ38</f>
        <v>0</v>
      </c>
      <c r="D38" s="49">
        <f t="shared" si="0"/>
        <v>0</v>
      </c>
      <c r="E38" s="52">
        <f>'Wertung Formel'!AZ38</f>
        <v>1</v>
      </c>
    </row>
    <row r="39" spans="1:5" ht="12.75">
      <c r="A39" s="47" t="s">
        <v>165</v>
      </c>
      <c r="B39" s="47" t="str">
        <f>'Wertung Formel'!A39</f>
        <v>A22</v>
      </c>
      <c r="C39" s="49">
        <f>'Wertung Formel'!CZ39</f>
        <v>0</v>
      </c>
      <c r="D39" s="49">
        <f t="shared" si="0"/>
        <v>0</v>
      </c>
      <c r="E39" s="52">
        <f>'Wertung Formel'!AZ39</f>
        <v>1</v>
      </c>
    </row>
    <row r="40" spans="1:5" ht="12.75">
      <c r="A40" s="47" t="s">
        <v>166</v>
      </c>
      <c r="B40" s="47" t="str">
        <f>'Wertung Formel'!A40</f>
        <v>A23</v>
      </c>
      <c r="C40" s="49">
        <f>'Wertung Formel'!CZ40</f>
        <v>0</v>
      </c>
      <c r="D40" s="49">
        <f t="shared" si="0"/>
        <v>0</v>
      </c>
      <c r="E40" s="52">
        <f>'Wertung Formel'!AZ40</f>
        <v>1</v>
      </c>
    </row>
    <row r="41" spans="1:5" ht="12.75">
      <c r="A41" s="47" t="s">
        <v>167</v>
      </c>
      <c r="B41" s="47" t="str">
        <f>'Wertung Formel'!A41</f>
        <v>A24</v>
      </c>
      <c r="C41" s="49">
        <f>'Wertung Formel'!CZ41</f>
        <v>0</v>
      </c>
      <c r="D41" s="49">
        <f t="shared" si="0"/>
        <v>0</v>
      </c>
      <c r="E41" s="52">
        <f>'Wertung Formel'!AZ41</f>
        <v>1</v>
      </c>
    </row>
    <row r="42" spans="1:5" ht="12.75">
      <c r="A42" s="47" t="s">
        <v>168</v>
      </c>
      <c r="B42" s="47" t="str">
        <f>'Wertung Formel'!A42</f>
        <v>A3</v>
      </c>
      <c r="C42" s="49">
        <f>'Wertung Formel'!CZ42</f>
        <v>0</v>
      </c>
      <c r="D42" s="49">
        <f t="shared" si="0"/>
        <v>0</v>
      </c>
      <c r="E42" s="52">
        <f>'Wertung Formel'!AZ42</f>
        <v>1</v>
      </c>
    </row>
    <row r="43" spans="1:5" ht="12.75">
      <c r="A43" s="47" t="s">
        <v>169</v>
      </c>
      <c r="B43" s="47" t="str">
        <f>'Wertung Formel'!A43</f>
        <v>A4</v>
      </c>
      <c r="C43" s="49">
        <f>'Wertung Formel'!CZ43</f>
        <v>0</v>
      </c>
      <c r="D43" s="49">
        <f t="shared" si="0"/>
        <v>0</v>
      </c>
      <c r="E43" s="52">
        <f>'Wertung Formel'!AZ43</f>
        <v>1</v>
      </c>
    </row>
    <row r="44" spans="1:5" ht="12.75">
      <c r="A44" s="47" t="s">
        <v>170</v>
      </c>
      <c r="B44" s="47" t="str">
        <f>'Wertung Formel'!A44</f>
        <v>A5</v>
      </c>
      <c r="C44" s="49">
        <f>'Wertung Formel'!CZ44</f>
        <v>0</v>
      </c>
      <c r="D44" s="49">
        <f t="shared" si="0"/>
        <v>0</v>
      </c>
      <c r="E44" s="52">
        <f>'Wertung Formel'!AZ44</f>
        <v>1</v>
      </c>
    </row>
    <row r="45" spans="1:5" ht="12.75">
      <c r="A45" s="47" t="s">
        <v>171</v>
      </c>
      <c r="B45" s="47" t="str">
        <f>'Wertung Formel'!A45</f>
        <v>A6</v>
      </c>
      <c r="C45" s="49">
        <f>'Wertung Formel'!CZ45</f>
        <v>0</v>
      </c>
      <c r="D45" s="49">
        <f t="shared" si="0"/>
        <v>0</v>
      </c>
      <c r="E45" s="52">
        <f>'Wertung Formel'!AZ45</f>
        <v>1</v>
      </c>
    </row>
    <row r="46" spans="1:5" ht="12.75">
      <c r="A46" s="47" t="s">
        <v>172</v>
      </c>
      <c r="B46" s="47" t="str">
        <f>'Wertung Formel'!A46</f>
        <v>A7</v>
      </c>
      <c r="C46" s="49">
        <f>'Wertung Formel'!CZ46</f>
        <v>0</v>
      </c>
      <c r="D46" s="49">
        <f t="shared" si="0"/>
        <v>0</v>
      </c>
      <c r="E46" s="52">
        <f>'Wertung Formel'!AZ46</f>
        <v>1</v>
      </c>
    </row>
    <row r="47" spans="1:5" ht="12.75">
      <c r="A47" s="47" t="s">
        <v>173</v>
      </c>
      <c r="B47" s="47" t="str">
        <f>'Wertung Formel'!A47</f>
        <v>A8</v>
      </c>
      <c r="C47" s="49">
        <f>'Wertung Formel'!CZ47</f>
        <v>0</v>
      </c>
      <c r="D47" s="49">
        <f t="shared" si="0"/>
        <v>0</v>
      </c>
      <c r="E47" s="52">
        <f>'Wertung Formel'!AZ47</f>
        <v>1</v>
      </c>
    </row>
    <row r="48" spans="1:5" ht="12.75">
      <c r="A48" s="47" t="s">
        <v>174</v>
      </c>
      <c r="B48" s="47" t="str">
        <f>'Wertung Formel'!A48</f>
        <v>A9</v>
      </c>
      <c r="C48" s="49">
        <f>'Wertung Formel'!CZ48</f>
        <v>0</v>
      </c>
      <c r="D48" s="49">
        <f t="shared" si="0"/>
        <v>0</v>
      </c>
      <c r="E48" s="52">
        <f>'Wertung Formel'!AZ48</f>
        <v>1</v>
      </c>
    </row>
    <row r="49" spans="1:5" ht="12.75">
      <c r="A49" s="47" t="s">
        <v>175</v>
      </c>
      <c r="B49" s="47" t="str">
        <f>'Wertung Formel'!A49</f>
        <v>V</v>
      </c>
      <c r="C49" s="49">
        <f>'Wertung Formel'!CZ49</f>
        <v>0</v>
      </c>
      <c r="D49" s="49">
        <f t="shared" si="0"/>
        <v>0</v>
      </c>
      <c r="E49" s="52">
        <f>'Wertung Formel'!AZ49</f>
        <v>1</v>
      </c>
    </row>
    <row r="50" spans="1:5" ht="12.75">
      <c r="A50" s="47" t="s">
        <v>176</v>
      </c>
      <c r="B50" s="47" t="str">
        <f>'Wertung Formel'!A50</f>
        <v>W</v>
      </c>
      <c r="C50" s="49">
        <f>'Wertung Formel'!CZ50</f>
        <v>0</v>
      </c>
      <c r="D50" s="49">
        <f t="shared" si="0"/>
        <v>0</v>
      </c>
      <c r="E50" s="52">
        <f>'Wertung Formel'!AZ50</f>
        <v>1</v>
      </c>
    </row>
    <row r="51" spans="1:5" ht="12.75">
      <c r="A51" s="47" t="s">
        <v>177</v>
      </c>
      <c r="B51" s="47" t="str">
        <f>'Wertung Formel'!A51</f>
        <v>X</v>
      </c>
      <c r="C51" s="49">
        <f>'Wertung Formel'!CZ51</f>
        <v>0</v>
      </c>
      <c r="D51" s="49">
        <f t="shared" si="0"/>
        <v>0</v>
      </c>
      <c r="E51" s="52">
        <f>'Wertung Formel'!AZ51</f>
        <v>1</v>
      </c>
    </row>
    <row r="52" spans="1:5" ht="12.75">
      <c r="A52" s="47" t="s">
        <v>178</v>
      </c>
      <c r="B52" s="47" t="str">
        <f>'Wertung Formel'!A52</f>
        <v>Y</v>
      </c>
      <c r="C52" s="49">
        <f>'Wertung Formel'!CZ52</f>
        <v>0</v>
      </c>
      <c r="D52" s="49">
        <f t="shared" si="0"/>
        <v>0</v>
      </c>
      <c r="E52" s="52">
        <f>'Wertung Formel'!AZ52</f>
        <v>1</v>
      </c>
    </row>
    <row r="53" spans="1:5" ht="12.75">
      <c r="A53" s="47" t="s">
        <v>179</v>
      </c>
      <c r="B53" s="47" t="str">
        <f>'Wertung Formel'!A53</f>
        <v>Z</v>
      </c>
      <c r="C53" s="49">
        <f>'Wertung Formel'!CZ53</f>
        <v>0</v>
      </c>
      <c r="D53" s="49">
        <f t="shared" si="0"/>
        <v>0</v>
      </c>
      <c r="E53" s="52">
        <f>'Wertung Formel'!AZ53</f>
        <v>1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2:E53"/>
  <sheetViews>
    <sheetView workbookViewId="0" topLeftCell="A1">
      <selection activeCell="E1" sqref="E1"/>
    </sheetView>
  </sheetViews>
  <sheetFormatPr defaultColWidth="11.421875" defaultRowHeight="12.75"/>
  <cols>
    <col min="2" max="2" width="30.7109375" style="0" customWidth="1"/>
    <col min="3" max="3" width="16.421875" style="0" customWidth="1"/>
    <col min="4" max="4" width="11.7109375" style="0" customWidth="1"/>
  </cols>
  <sheetData>
    <row r="1" ht="24.75" customHeight="1"/>
    <row r="2" spans="1:5" ht="25.5" customHeight="1">
      <c r="A2" s="69" t="s">
        <v>182</v>
      </c>
      <c r="B2" s="69"/>
      <c r="C2" s="69"/>
      <c r="D2" s="69"/>
      <c r="E2" s="50" t="s">
        <v>195</v>
      </c>
    </row>
    <row r="3" spans="1:5" ht="12.75">
      <c r="A3" s="48" t="s">
        <v>129</v>
      </c>
      <c r="B3" s="48" t="s">
        <v>1</v>
      </c>
      <c r="C3" s="48" t="s">
        <v>183</v>
      </c>
      <c r="D3" s="48" t="s">
        <v>2</v>
      </c>
      <c r="E3" s="51" t="s">
        <v>194</v>
      </c>
    </row>
    <row r="4" spans="1:5" ht="12.75">
      <c r="A4" s="47" t="s">
        <v>130</v>
      </c>
      <c r="B4" s="47" t="str">
        <f>'Wertung Formel'!A4</f>
        <v>R</v>
      </c>
      <c r="C4" s="49">
        <f>'Wertung Formel'!DA4</f>
        <v>27102</v>
      </c>
      <c r="D4" s="49">
        <f>C4/15</f>
        <v>1806.8</v>
      </c>
      <c r="E4" s="52">
        <f>'Wertung Formel'!AZ4</f>
        <v>30</v>
      </c>
    </row>
    <row r="5" spans="1:5" ht="12.75">
      <c r="A5" s="47" t="s">
        <v>131</v>
      </c>
      <c r="B5" s="47" t="str">
        <f>'Wertung Formel'!A5</f>
        <v>N</v>
      </c>
      <c r="C5" s="49">
        <f>'Wertung Formel'!DA5</f>
        <v>27652</v>
      </c>
      <c r="D5" s="49">
        <f aca="true" t="shared" si="0" ref="D5:D53">C5/15</f>
        <v>1843.4666666666667</v>
      </c>
      <c r="E5" s="52">
        <f>'Wertung Formel'!AZ5</f>
        <v>34</v>
      </c>
    </row>
    <row r="6" spans="1:5" ht="12.75">
      <c r="A6" s="47" t="s">
        <v>132</v>
      </c>
      <c r="B6" s="47" t="str">
        <f>'Wertung Formel'!A6</f>
        <v>K</v>
      </c>
      <c r="C6" s="49">
        <f>'Wertung Formel'!DA6</f>
        <v>24227</v>
      </c>
      <c r="D6" s="49">
        <f t="shared" si="0"/>
        <v>1615.1333333333334</v>
      </c>
      <c r="E6" s="52">
        <f>'Wertung Formel'!AZ6</f>
        <v>22</v>
      </c>
    </row>
    <row r="7" spans="1:5" ht="12.75">
      <c r="A7" s="47" t="s">
        <v>133</v>
      </c>
      <c r="B7" s="47" t="str">
        <f>'Wertung Formel'!A7</f>
        <v>F</v>
      </c>
      <c r="C7" s="49">
        <f>'Wertung Formel'!DA7</f>
        <v>24091</v>
      </c>
      <c r="D7" s="49">
        <f t="shared" si="0"/>
        <v>1606.0666666666666</v>
      </c>
      <c r="E7" s="52">
        <f>'Wertung Formel'!AZ7</f>
        <v>25</v>
      </c>
    </row>
    <row r="8" spans="1:5" ht="12.75">
      <c r="A8" s="47" t="s">
        <v>134</v>
      </c>
      <c r="B8" s="47" t="str">
        <f>'Wertung Formel'!A8</f>
        <v>U</v>
      </c>
      <c r="C8" s="49">
        <f>'Wertung Formel'!DA8</f>
        <v>23413</v>
      </c>
      <c r="D8" s="49">
        <f t="shared" si="0"/>
        <v>1560.8666666666666</v>
      </c>
      <c r="E8" s="52">
        <f>'Wertung Formel'!AZ8</f>
        <v>32</v>
      </c>
    </row>
    <row r="9" spans="1:5" ht="12.75">
      <c r="A9" s="47" t="s">
        <v>135</v>
      </c>
      <c r="B9" s="47" t="str">
        <f>'Wertung Formel'!A9</f>
        <v>H</v>
      </c>
      <c r="C9" s="49">
        <f>'Wertung Formel'!DA9</f>
        <v>22990</v>
      </c>
      <c r="D9" s="49">
        <f t="shared" si="0"/>
        <v>1532.6666666666667</v>
      </c>
      <c r="E9" s="52">
        <f>'Wertung Formel'!AZ9</f>
        <v>32</v>
      </c>
    </row>
    <row r="10" spans="1:5" ht="12.75">
      <c r="A10" s="47" t="s">
        <v>136</v>
      </c>
      <c r="B10" s="47" t="str">
        <f>'Wertung Formel'!A10</f>
        <v>L</v>
      </c>
      <c r="C10" s="49">
        <f>'Wertung Formel'!DA10</f>
        <v>21217</v>
      </c>
      <c r="D10" s="49">
        <f t="shared" si="0"/>
        <v>1414.4666666666667</v>
      </c>
      <c r="E10" s="52">
        <f>'Wertung Formel'!AZ10</f>
        <v>16</v>
      </c>
    </row>
    <row r="11" spans="1:5" ht="12.75">
      <c r="A11" s="47" t="s">
        <v>137</v>
      </c>
      <c r="B11" s="47" t="str">
        <f>'Wertung Formel'!A11</f>
        <v>Q</v>
      </c>
      <c r="C11" s="49">
        <f>'Wertung Formel'!DA11</f>
        <v>22552</v>
      </c>
      <c r="D11" s="49">
        <f t="shared" si="0"/>
        <v>1503.4666666666667</v>
      </c>
      <c r="E11" s="52">
        <f>'Wertung Formel'!AZ11</f>
        <v>27</v>
      </c>
    </row>
    <row r="12" spans="1:5" ht="12.75">
      <c r="A12" s="47" t="s">
        <v>138</v>
      </c>
      <c r="B12" s="47" t="str">
        <f>'Wertung Formel'!A12</f>
        <v>B</v>
      </c>
      <c r="C12" s="49">
        <f>'Wertung Formel'!DA12</f>
        <v>22642</v>
      </c>
      <c r="D12" s="49">
        <f t="shared" si="0"/>
        <v>1509.4666666666667</v>
      </c>
      <c r="E12" s="52">
        <f>'Wertung Formel'!AZ12</f>
        <v>33</v>
      </c>
    </row>
    <row r="13" spans="1:5" ht="12.75">
      <c r="A13" s="47" t="s">
        <v>139</v>
      </c>
      <c r="B13" s="47" t="str">
        <f>'Wertung Formel'!A13</f>
        <v>M</v>
      </c>
      <c r="C13" s="49">
        <f>'Wertung Formel'!DA13</f>
        <v>20076</v>
      </c>
      <c r="D13" s="49">
        <f t="shared" si="0"/>
        <v>1338.4</v>
      </c>
      <c r="E13" s="52">
        <f>'Wertung Formel'!AZ13</f>
        <v>22</v>
      </c>
    </row>
    <row r="14" spans="1:5" ht="12.75">
      <c r="A14" s="47" t="s">
        <v>140</v>
      </c>
      <c r="B14" s="47" t="str">
        <f>'Wertung Formel'!A14</f>
        <v>G</v>
      </c>
      <c r="C14" s="49">
        <f>'Wertung Formel'!DA14</f>
        <v>20512</v>
      </c>
      <c r="D14" s="49">
        <f t="shared" si="0"/>
        <v>1367.4666666666667</v>
      </c>
      <c r="E14" s="52">
        <f>'Wertung Formel'!AZ14</f>
        <v>20</v>
      </c>
    </row>
    <row r="15" spans="1:5" ht="12.75">
      <c r="A15" s="47" t="s">
        <v>141</v>
      </c>
      <c r="B15" s="47" t="str">
        <f>'Wertung Formel'!A15</f>
        <v>C</v>
      </c>
      <c r="C15" s="49">
        <f>'Wertung Formel'!DA15</f>
        <v>20040</v>
      </c>
      <c r="D15" s="49">
        <f t="shared" si="0"/>
        <v>1336</v>
      </c>
      <c r="E15" s="52">
        <f>'Wertung Formel'!AZ15</f>
        <v>28</v>
      </c>
    </row>
    <row r="16" spans="1:5" ht="12.75">
      <c r="A16" s="47" t="s">
        <v>142</v>
      </c>
      <c r="B16" s="47" t="str">
        <f>'Wertung Formel'!A16</f>
        <v>D</v>
      </c>
      <c r="C16" s="49">
        <f>'Wertung Formel'!DA16</f>
        <v>19492</v>
      </c>
      <c r="D16" s="49">
        <f t="shared" si="0"/>
        <v>1299.4666666666667</v>
      </c>
      <c r="E16" s="52">
        <f>'Wertung Formel'!AZ16</f>
        <v>26</v>
      </c>
    </row>
    <row r="17" spans="1:5" ht="12.75">
      <c r="A17" s="47" t="s">
        <v>143</v>
      </c>
      <c r="B17" s="47" t="str">
        <f>'Wertung Formel'!A17</f>
        <v>S</v>
      </c>
      <c r="C17" s="49">
        <f>'Wertung Formel'!DA17</f>
        <v>19249</v>
      </c>
      <c r="D17" s="49">
        <f t="shared" si="0"/>
        <v>1283.2666666666667</v>
      </c>
      <c r="E17" s="52">
        <f>'Wertung Formel'!AZ17</f>
        <v>25</v>
      </c>
    </row>
    <row r="18" spans="1:5" ht="12.75">
      <c r="A18" s="47" t="s">
        <v>144</v>
      </c>
      <c r="B18" s="47" t="str">
        <f>'Wertung Formel'!A18</f>
        <v>O</v>
      </c>
      <c r="C18" s="49">
        <f>'Wertung Formel'!DA18</f>
        <v>17821</v>
      </c>
      <c r="D18" s="49">
        <f t="shared" si="0"/>
        <v>1188.0666666666666</v>
      </c>
      <c r="E18" s="52">
        <f>'Wertung Formel'!AZ18</f>
        <v>20</v>
      </c>
    </row>
    <row r="19" spans="1:5" ht="12.75">
      <c r="A19" s="47" t="s">
        <v>145</v>
      </c>
      <c r="B19" s="47" t="str">
        <f>'Wertung Formel'!A19</f>
        <v>T</v>
      </c>
      <c r="C19" s="49">
        <f>'Wertung Formel'!DA19</f>
        <v>17999</v>
      </c>
      <c r="D19" s="49">
        <f t="shared" si="0"/>
        <v>1199.9333333333334</v>
      </c>
      <c r="E19" s="52">
        <f>'Wertung Formel'!AZ19</f>
        <v>24</v>
      </c>
    </row>
    <row r="20" spans="1:5" ht="12.75">
      <c r="A20" s="47" t="s">
        <v>146</v>
      </c>
      <c r="B20" s="47" t="str">
        <f>'Wertung Formel'!A20</f>
        <v>P</v>
      </c>
      <c r="C20" s="49">
        <f>'Wertung Formel'!DA20</f>
        <v>10263</v>
      </c>
      <c r="D20" s="49">
        <f t="shared" si="0"/>
        <v>684.2</v>
      </c>
      <c r="E20" s="52">
        <f>'Wertung Formel'!AZ20</f>
        <v>10</v>
      </c>
    </row>
    <row r="21" spans="1:5" ht="12.75">
      <c r="A21" s="47" t="s">
        <v>147</v>
      </c>
      <c r="B21" s="47" t="str">
        <f>'Wertung Formel'!A21</f>
        <v>A</v>
      </c>
      <c r="C21" s="49">
        <f>'Wertung Formel'!DA21</f>
        <v>10054</v>
      </c>
      <c r="D21" s="49">
        <f t="shared" si="0"/>
        <v>670.2666666666667</v>
      </c>
      <c r="E21" s="52">
        <f>'Wertung Formel'!AZ21</f>
        <v>9</v>
      </c>
    </row>
    <row r="22" spans="1:5" ht="12.75">
      <c r="A22" s="47" t="s">
        <v>148</v>
      </c>
      <c r="B22" s="47" t="str">
        <f>'Wertung Formel'!A22</f>
        <v>J</v>
      </c>
      <c r="C22" s="49">
        <f>'Wertung Formel'!DA22</f>
        <v>6131</v>
      </c>
      <c r="D22" s="49">
        <f t="shared" si="0"/>
        <v>408.73333333333335</v>
      </c>
      <c r="E22" s="52">
        <f>'Wertung Formel'!AZ22</f>
        <v>5</v>
      </c>
    </row>
    <row r="23" spans="1:5" ht="12.75">
      <c r="A23" s="47" t="s">
        <v>149</v>
      </c>
      <c r="B23" s="47" t="str">
        <f>'Wertung Formel'!A23</f>
        <v>E</v>
      </c>
      <c r="C23" s="49">
        <f>'Wertung Formel'!DA23</f>
        <v>5646</v>
      </c>
      <c r="D23" s="49">
        <f t="shared" si="0"/>
        <v>376.4</v>
      </c>
      <c r="E23" s="52">
        <f>'Wertung Formel'!AZ23</f>
        <v>6</v>
      </c>
    </row>
    <row r="24" spans="1:5" ht="12.75">
      <c r="A24" s="47" t="s">
        <v>150</v>
      </c>
      <c r="B24" s="47" t="str">
        <f>'Wertung Formel'!A24</f>
        <v>I</v>
      </c>
      <c r="C24" s="49">
        <f>'Wertung Formel'!DA24</f>
        <v>450</v>
      </c>
      <c r="D24" s="49">
        <f t="shared" si="0"/>
        <v>30</v>
      </c>
      <c r="E24" s="52">
        <f>'Wertung Formel'!AZ24</f>
        <v>1</v>
      </c>
    </row>
    <row r="25" spans="1:5" ht="12.75">
      <c r="A25" s="47" t="s">
        <v>151</v>
      </c>
      <c r="B25" s="47" t="str">
        <f>'Wertung Formel'!A25</f>
        <v>A1</v>
      </c>
      <c r="C25" s="49">
        <f>'Wertung Formel'!DA25</f>
        <v>0</v>
      </c>
      <c r="D25" s="49">
        <f t="shared" si="0"/>
        <v>0</v>
      </c>
      <c r="E25" s="52">
        <f>'Wertung Formel'!AZ25</f>
        <v>1</v>
      </c>
    </row>
    <row r="26" spans="1:5" ht="12.75">
      <c r="A26" s="47" t="s">
        <v>152</v>
      </c>
      <c r="B26" s="47" t="str">
        <f>'Wertung Formel'!A26</f>
        <v>A10</v>
      </c>
      <c r="C26" s="49">
        <f>'Wertung Formel'!DA26</f>
        <v>0</v>
      </c>
      <c r="D26" s="49">
        <f t="shared" si="0"/>
        <v>0</v>
      </c>
      <c r="E26" s="52">
        <f>'Wertung Formel'!AZ26</f>
        <v>1</v>
      </c>
    </row>
    <row r="27" spans="1:5" ht="12.75">
      <c r="A27" s="47" t="s">
        <v>153</v>
      </c>
      <c r="B27" s="47" t="str">
        <f>'Wertung Formel'!A27</f>
        <v>A11</v>
      </c>
      <c r="C27" s="49">
        <f>'Wertung Formel'!DA27</f>
        <v>0</v>
      </c>
      <c r="D27" s="49">
        <f t="shared" si="0"/>
        <v>0</v>
      </c>
      <c r="E27" s="52">
        <f>'Wertung Formel'!AZ27</f>
        <v>1</v>
      </c>
    </row>
    <row r="28" spans="1:5" ht="12.75">
      <c r="A28" s="47" t="s">
        <v>154</v>
      </c>
      <c r="B28" s="47" t="str">
        <f>'Wertung Formel'!A28</f>
        <v>A12</v>
      </c>
      <c r="C28" s="49">
        <f>'Wertung Formel'!DA28</f>
        <v>0</v>
      </c>
      <c r="D28" s="49">
        <f t="shared" si="0"/>
        <v>0</v>
      </c>
      <c r="E28" s="52">
        <f>'Wertung Formel'!AZ28</f>
        <v>1</v>
      </c>
    </row>
    <row r="29" spans="1:5" ht="12.75">
      <c r="A29" s="47" t="s">
        <v>155</v>
      </c>
      <c r="B29" s="47" t="str">
        <f>'Wertung Formel'!A29</f>
        <v>A13</v>
      </c>
      <c r="C29" s="49">
        <f>'Wertung Formel'!DA29</f>
        <v>0</v>
      </c>
      <c r="D29" s="49">
        <f t="shared" si="0"/>
        <v>0</v>
      </c>
      <c r="E29" s="52">
        <f>'Wertung Formel'!AZ29</f>
        <v>1</v>
      </c>
    </row>
    <row r="30" spans="1:5" ht="12.75">
      <c r="A30" s="47" t="s">
        <v>156</v>
      </c>
      <c r="B30" s="47" t="str">
        <f>'Wertung Formel'!A30</f>
        <v>A14</v>
      </c>
      <c r="C30" s="49">
        <f>'Wertung Formel'!DA30</f>
        <v>0</v>
      </c>
      <c r="D30" s="49">
        <f t="shared" si="0"/>
        <v>0</v>
      </c>
      <c r="E30" s="52">
        <f>'Wertung Formel'!AZ30</f>
        <v>1</v>
      </c>
    </row>
    <row r="31" spans="1:5" ht="12.75">
      <c r="A31" s="47" t="s">
        <v>157</v>
      </c>
      <c r="B31" s="47" t="str">
        <f>'Wertung Formel'!A31</f>
        <v>A15</v>
      </c>
      <c r="C31" s="49">
        <f>'Wertung Formel'!DA31</f>
        <v>0</v>
      </c>
      <c r="D31" s="49">
        <f t="shared" si="0"/>
        <v>0</v>
      </c>
      <c r="E31" s="52">
        <f>'Wertung Formel'!AZ31</f>
        <v>1</v>
      </c>
    </row>
    <row r="32" spans="1:5" ht="12.75">
      <c r="A32" s="47" t="s">
        <v>158</v>
      </c>
      <c r="B32" s="47" t="str">
        <f>'Wertung Formel'!A32</f>
        <v>A16</v>
      </c>
      <c r="C32" s="49">
        <f>'Wertung Formel'!DA32</f>
        <v>0</v>
      </c>
      <c r="D32" s="49">
        <f t="shared" si="0"/>
        <v>0</v>
      </c>
      <c r="E32" s="52">
        <f>'Wertung Formel'!AZ32</f>
        <v>1</v>
      </c>
    </row>
    <row r="33" spans="1:5" ht="12.75">
      <c r="A33" s="47" t="s">
        <v>159</v>
      </c>
      <c r="B33" s="47" t="str">
        <f>'Wertung Formel'!A33</f>
        <v>A17</v>
      </c>
      <c r="C33" s="49">
        <f>'Wertung Formel'!DA33</f>
        <v>0</v>
      </c>
      <c r="D33" s="49">
        <f t="shared" si="0"/>
        <v>0</v>
      </c>
      <c r="E33" s="52">
        <f>'Wertung Formel'!AZ33</f>
        <v>1</v>
      </c>
    </row>
    <row r="34" spans="1:5" ht="12.75">
      <c r="A34" s="47" t="s">
        <v>160</v>
      </c>
      <c r="B34" s="47" t="str">
        <f>'Wertung Formel'!A34</f>
        <v>A18</v>
      </c>
      <c r="C34" s="49">
        <f>'Wertung Formel'!DA34</f>
        <v>0</v>
      </c>
      <c r="D34" s="49">
        <f t="shared" si="0"/>
        <v>0</v>
      </c>
      <c r="E34" s="52">
        <f>'Wertung Formel'!AZ34</f>
        <v>1</v>
      </c>
    </row>
    <row r="35" spans="1:5" ht="12.75">
      <c r="A35" s="47" t="s">
        <v>161</v>
      </c>
      <c r="B35" s="47" t="str">
        <f>'Wertung Formel'!A35</f>
        <v>A19</v>
      </c>
      <c r="C35" s="49">
        <f>'Wertung Formel'!DA35</f>
        <v>0</v>
      </c>
      <c r="D35" s="49">
        <f t="shared" si="0"/>
        <v>0</v>
      </c>
      <c r="E35" s="52">
        <f>'Wertung Formel'!AZ35</f>
        <v>1</v>
      </c>
    </row>
    <row r="36" spans="1:5" ht="12.75">
      <c r="A36" s="47" t="s">
        <v>162</v>
      </c>
      <c r="B36" s="47" t="str">
        <f>'Wertung Formel'!A36</f>
        <v>A2</v>
      </c>
      <c r="C36" s="49">
        <f>'Wertung Formel'!DA36</f>
        <v>0</v>
      </c>
      <c r="D36" s="49">
        <f t="shared" si="0"/>
        <v>0</v>
      </c>
      <c r="E36" s="52">
        <f>'Wertung Formel'!AZ36</f>
        <v>1</v>
      </c>
    </row>
    <row r="37" spans="1:5" ht="12.75">
      <c r="A37" s="47" t="s">
        <v>163</v>
      </c>
      <c r="B37" s="47" t="str">
        <f>'Wertung Formel'!A37</f>
        <v>A20</v>
      </c>
      <c r="C37" s="49">
        <f>'Wertung Formel'!DA37</f>
        <v>0</v>
      </c>
      <c r="D37" s="49">
        <f t="shared" si="0"/>
        <v>0</v>
      </c>
      <c r="E37" s="52">
        <f>'Wertung Formel'!AZ37</f>
        <v>1</v>
      </c>
    </row>
    <row r="38" spans="1:5" ht="12.75">
      <c r="A38" s="47" t="s">
        <v>164</v>
      </c>
      <c r="B38" s="47" t="str">
        <f>'Wertung Formel'!A38</f>
        <v>A21</v>
      </c>
      <c r="C38" s="49">
        <f>'Wertung Formel'!DA38</f>
        <v>0</v>
      </c>
      <c r="D38" s="49">
        <f t="shared" si="0"/>
        <v>0</v>
      </c>
      <c r="E38" s="52">
        <f>'Wertung Formel'!AZ38</f>
        <v>1</v>
      </c>
    </row>
    <row r="39" spans="1:5" ht="12.75">
      <c r="A39" s="47" t="s">
        <v>165</v>
      </c>
      <c r="B39" s="47" t="str">
        <f>'Wertung Formel'!A39</f>
        <v>A22</v>
      </c>
      <c r="C39" s="49">
        <f>'Wertung Formel'!DA39</f>
        <v>0</v>
      </c>
      <c r="D39" s="49">
        <f t="shared" si="0"/>
        <v>0</v>
      </c>
      <c r="E39" s="52">
        <f>'Wertung Formel'!AZ39</f>
        <v>1</v>
      </c>
    </row>
    <row r="40" spans="1:5" ht="12.75">
      <c r="A40" s="47" t="s">
        <v>166</v>
      </c>
      <c r="B40" s="47" t="str">
        <f>'Wertung Formel'!A40</f>
        <v>A23</v>
      </c>
      <c r="C40" s="49">
        <f>'Wertung Formel'!DA40</f>
        <v>0</v>
      </c>
      <c r="D40" s="49">
        <f t="shared" si="0"/>
        <v>0</v>
      </c>
      <c r="E40" s="52">
        <f>'Wertung Formel'!AZ40</f>
        <v>1</v>
      </c>
    </row>
    <row r="41" spans="1:5" ht="12.75">
      <c r="A41" s="47" t="s">
        <v>167</v>
      </c>
      <c r="B41" s="47" t="str">
        <f>'Wertung Formel'!A41</f>
        <v>A24</v>
      </c>
      <c r="C41" s="49">
        <f>'Wertung Formel'!DA41</f>
        <v>0</v>
      </c>
      <c r="D41" s="49">
        <f t="shared" si="0"/>
        <v>0</v>
      </c>
      <c r="E41" s="52">
        <f>'Wertung Formel'!AZ41</f>
        <v>1</v>
      </c>
    </row>
    <row r="42" spans="1:5" ht="12.75">
      <c r="A42" s="47" t="s">
        <v>168</v>
      </c>
      <c r="B42" s="47" t="str">
        <f>'Wertung Formel'!A42</f>
        <v>A3</v>
      </c>
      <c r="C42" s="49">
        <f>'Wertung Formel'!DA42</f>
        <v>0</v>
      </c>
      <c r="D42" s="49">
        <f t="shared" si="0"/>
        <v>0</v>
      </c>
      <c r="E42" s="52">
        <f>'Wertung Formel'!AZ42</f>
        <v>1</v>
      </c>
    </row>
    <row r="43" spans="1:5" ht="12.75">
      <c r="A43" s="47" t="s">
        <v>169</v>
      </c>
      <c r="B43" s="47" t="str">
        <f>'Wertung Formel'!A43</f>
        <v>A4</v>
      </c>
      <c r="C43" s="49">
        <f>'Wertung Formel'!DA43</f>
        <v>0</v>
      </c>
      <c r="D43" s="49">
        <f t="shared" si="0"/>
        <v>0</v>
      </c>
      <c r="E43" s="52">
        <f>'Wertung Formel'!AZ43</f>
        <v>1</v>
      </c>
    </row>
    <row r="44" spans="1:5" ht="12.75">
      <c r="A44" s="47" t="s">
        <v>170</v>
      </c>
      <c r="B44" s="47" t="str">
        <f>'Wertung Formel'!A44</f>
        <v>A5</v>
      </c>
      <c r="C44" s="49">
        <f>'Wertung Formel'!DA44</f>
        <v>0</v>
      </c>
      <c r="D44" s="49">
        <f t="shared" si="0"/>
        <v>0</v>
      </c>
      <c r="E44" s="52">
        <f>'Wertung Formel'!AZ44</f>
        <v>1</v>
      </c>
    </row>
    <row r="45" spans="1:5" ht="12.75">
      <c r="A45" s="47" t="s">
        <v>171</v>
      </c>
      <c r="B45" s="47" t="str">
        <f>'Wertung Formel'!A45</f>
        <v>A6</v>
      </c>
      <c r="C45" s="49">
        <f>'Wertung Formel'!DA45</f>
        <v>0</v>
      </c>
      <c r="D45" s="49">
        <f t="shared" si="0"/>
        <v>0</v>
      </c>
      <c r="E45" s="52">
        <f>'Wertung Formel'!AZ45</f>
        <v>1</v>
      </c>
    </row>
    <row r="46" spans="1:5" ht="12.75">
      <c r="A46" s="47" t="s">
        <v>172</v>
      </c>
      <c r="B46" s="47" t="str">
        <f>'Wertung Formel'!A46</f>
        <v>A7</v>
      </c>
      <c r="C46" s="49">
        <f>'Wertung Formel'!DA46</f>
        <v>0</v>
      </c>
      <c r="D46" s="49">
        <f t="shared" si="0"/>
        <v>0</v>
      </c>
      <c r="E46" s="52">
        <f>'Wertung Formel'!AZ46</f>
        <v>1</v>
      </c>
    </row>
    <row r="47" spans="1:5" ht="12.75">
      <c r="A47" s="47" t="s">
        <v>173</v>
      </c>
      <c r="B47" s="47" t="str">
        <f>'Wertung Formel'!A47</f>
        <v>A8</v>
      </c>
      <c r="C47" s="49">
        <f>'Wertung Formel'!DA47</f>
        <v>0</v>
      </c>
      <c r="D47" s="49">
        <f t="shared" si="0"/>
        <v>0</v>
      </c>
      <c r="E47" s="52">
        <f>'Wertung Formel'!AZ47</f>
        <v>1</v>
      </c>
    </row>
    <row r="48" spans="1:5" ht="12.75">
      <c r="A48" s="47" t="s">
        <v>174</v>
      </c>
      <c r="B48" s="47" t="str">
        <f>'Wertung Formel'!A48</f>
        <v>A9</v>
      </c>
      <c r="C48" s="49">
        <f>'Wertung Formel'!DA48</f>
        <v>0</v>
      </c>
      <c r="D48" s="49">
        <f t="shared" si="0"/>
        <v>0</v>
      </c>
      <c r="E48" s="52">
        <f>'Wertung Formel'!AZ48</f>
        <v>1</v>
      </c>
    </row>
    <row r="49" spans="1:5" ht="12.75">
      <c r="A49" s="47" t="s">
        <v>175</v>
      </c>
      <c r="B49" s="47" t="str">
        <f>'Wertung Formel'!A49</f>
        <v>V</v>
      </c>
      <c r="C49" s="49">
        <f>'Wertung Formel'!DA49</f>
        <v>0</v>
      </c>
      <c r="D49" s="49">
        <f t="shared" si="0"/>
        <v>0</v>
      </c>
      <c r="E49" s="52">
        <f>'Wertung Formel'!AZ49</f>
        <v>1</v>
      </c>
    </row>
    <row r="50" spans="1:5" ht="12.75">
      <c r="A50" s="47" t="s">
        <v>176</v>
      </c>
      <c r="B50" s="47" t="str">
        <f>'Wertung Formel'!A50</f>
        <v>W</v>
      </c>
      <c r="C50" s="49">
        <f>'Wertung Formel'!DA50</f>
        <v>0</v>
      </c>
      <c r="D50" s="49">
        <f t="shared" si="0"/>
        <v>0</v>
      </c>
      <c r="E50" s="52">
        <f>'Wertung Formel'!AZ50</f>
        <v>1</v>
      </c>
    </row>
    <row r="51" spans="1:5" ht="12.75">
      <c r="A51" s="47" t="s">
        <v>177</v>
      </c>
      <c r="B51" s="47" t="str">
        <f>'Wertung Formel'!A51</f>
        <v>X</v>
      </c>
      <c r="C51" s="49">
        <f>'Wertung Formel'!DA51</f>
        <v>0</v>
      </c>
      <c r="D51" s="49">
        <f t="shared" si="0"/>
        <v>0</v>
      </c>
      <c r="E51" s="52">
        <f>'Wertung Formel'!AZ51</f>
        <v>1</v>
      </c>
    </row>
    <row r="52" spans="1:5" ht="12.75">
      <c r="A52" s="47" t="s">
        <v>178</v>
      </c>
      <c r="B52" s="47" t="str">
        <f>'Wertung Formel'!A52</f>
        <v>Y</v>
      </c>
      <c r="C52" s="49">
        <f>'Wertung Formel'!DA52</f>
        <v>0</v>
      </c>
      <c r="D52" s="49">
        <f t="shared" si="0"/>
        <v>0</v>
      </c>
      <c r="E52" s="52">
        <f>'Wertung Formel'!AZ52</f>
        <v>1</v>
      </c>
    </row>
    <row r="53" spans="1:5" ht="12.75">
      <c r="A53" s="47" t="s">
        <v>179</v>
      </c>
      <c r="B53" s="47" t="str">
        <f>'Wertung Formel'!A53</f>
        <v>Z</v>
      </c>
      <c r="C53" s="49">
        <f>'Wertung Formel'!DA53</f>
        <v>0</v>
      </c>
      <c r="D53" s="49">
        <f t="shared" si="0"/>
        <v>0</v>
      </c>
      <c r="E53" s="52">
        <f>'Wertung Formel'!AZ53</f>
        <v>1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2:E53"/>
  <sheetViews>
    <sheetView workbookViewId="0" topLeftCell="A1">
      <selection activeCell="E1" sqref="E1"/>
    </sheetView>
  </sheetViews>
  <sheetFormatPr defaultColWidth="11.421875" defaultRowHeight="12.75"/>
  <cols>
    <col min="2" max="2" width="30.7109375" style="0" customWidth="1"/>
    <col min="3" max="3" width="16.421875" style="0" customWidth="1"/>
    <col min="4" max="4" width="11.7109375" style="0" customWidth="1"/>
  </cols>
  <sheetData>
    <row r="1" ht="24.75" customHeight="1"/>
    <row r="2" spans="1:5" ht="25.5" customHeight="1">
      <c r="A2" s="69" t="s">
        <v>184</v>
      </c>
      <c r="B2" s="69"/>
      <c r="C2" s="69"/>
      <c r="D2" s="69"/>
      <c r="E2" s="50" t="s">
        <v>195</v>
      </c>
    </row>
    <row r="3" spans="1:5" ht="12.75">
      <c r="A3" s="48" t="s">
        <v>129</v>
      </c>
      <c r="B3" s="48" t="s">
        <v>1</v>
      </c>
      <c r="C3" s="48" t="s">
        <v>185</v>
      </c>
      <c r="D3" s="48" t="s">
        <v>2</v>
      </c>
      <c r="E3" s="51" t="s">
        <v>194</v>
      </c>
    </row>
    <row r="4" spans="1:5" ht="12.75">
      <c r="A4" s="47" t="s">
        <v>130</v>
      </c>
      <c r="B4" s="47" t="str">
        <f>'Wertung Formel'!A4</f>
        <v>R</v>
      </c>
      <c r="C4" s="49">
        <f>'Wertung Formel'!DB4</f>
        <v>33878</v>
      </c>
      <c r="D4" s="49">
        <f>C4/20</f>
        <v>1693.9</v>
      </c>
      <c r="E4" s="52">
        <f>'Wertung Formel'!AZ4</f>
        <v>30</v>
      </c>
    </row>
    <row r="5" spans="1:5" ht="12.75">
      <c r="A5" s="47" t="s">
        <v>131</v>
      </c>
      <c r="B5" s="47" t="str">
        <f>'Wertung Formel'!A5</f>
        <v>N</v>
      </c>
      <c r="C5" s="49">
        <f>'Wertung Formel'!DB5</f>
        <v>34974</v>
      </c>
      <c r="D5" s="49">
        <f aca="true" t="shared" si="0" ref="D5:D53">C5/20</f>
        <v>1748.7</v>
      </c>
      <c r="E5" s="52">
        <f>'Wertung Formel'!AZ5</f>
        <v>34</v>
      </c>
    </row>
    <row r="6" spans="1:5" ht="12.75">
      <c r="A6" s="47" t="s">
        <v>132</v>
      </c>
      <c r="B6" s="47" t="str">
        <f>'Wertung Formel'!A6</f>
        <v>K</v>
      </c>
      <c r="C6" s="49">
        <f>'Wertung Formel'!DB6</f>
        <v>28423</v>
      </c>
      <c r="D6" s="49">
        <f t="shared" si="0"/>
        <v>1421.15</v>
      </c>
      <c r="E6" s="52">
        <f>'Wertung Formel'!AZ6</f>
        <v>22</v>
      </c>
    </row>
    <row r="7" spans="1:5" ht="12.75">
      <c r="A7" s="47" t="s">
        <v>133</v>
      </c>
      <c r="B7" s="47" t="str">
        <f>'Wertung Formel'!A7</f>
        <v>F</v>
      </c>
      <c r="C7" s="49">
        <f>'Wertung Formel'!DB7</f>
        <v>29429</v>
      </c>
      <c r="D7" s="49">
        <f t="shared" si="0"/>
        <v>1471.45</v>
      </c>
      <c r="E7" s="52">
        <f>'Wertung Formel'!AZ7</f>
        <v>25</v>
      </c>
    </row>
    <row r="8" spans="1:5" ht="12.75">
      <c r="A8" s="47" t="s">
        <v>134</v>
      </c>
      <c r="B8" s="47" t="str">
        <f>'Wertung Formel'!A8</f>
        <v>U</v>
      </c>
      <c r="C8" s="49">
        <f>'Wertung Formel'!DB8</f>
        <v>29276</v>
      </c>
      <c r="D8" s="49">
        <f t="shared" si="0"/>
        <v>1463.8</v>
      </c>
      <c r="E8" s="52">
        <f>'Wertung Formel'!AZ8</f>
        <v>32</v>
      </c>
    </row>
    <row r="9" spans="1:5" ht="12.75">
      <c r="A9" s="47" t="s">
        <v>135</v>
      </c>
      <c r="B9" s="47" t="str">
        <f>'Wertung Formel'!A9</f>
        <v>H</v>
      </c>
      <c r="C9" s="49">
        <f>'Wertung Formel'!DB9</f>
        <v>28871</v>
      </c>
      <c r="D9" s="49">
        <f t="shared" si="0"/>
        <v>1443.55</v>
      </c>
      <c r="E9" s="52">
        <f>'Wertung Formel'!AZ9</f>
        <v>32</v>
      </c>
    </row>
    <row r="10" spans="1:5" ht="12.75">
      <c r="A10" s="47" t="s">
        <v>136</v>
      </c>
      <c r="B10" s="47" t="str">
        <f>'Wertung Formel'!A10</f>
        <v>L</v>
      </c>
      <c r="C10" s="49">
        <f>'Wertung Formel'!DB10</f>
        <v>21265</v>
      </c>
      <c r="D10" s="49">
        <f t="shared" si="0"/>
        <v>1063.25</v>
      </c>
      <c r="E10" s="52">
        <f>'Wertung Formel'!AZ10</f>
        <v>16</v>
      </c>
    </row>
    <row r="11" spans="1:5" ht="12.75">
      <c r="A11" s="47" t="s">
        <v>137</v>
      </c>
      <c r="B11" s="47" t="str">
        <f>'Wertung Formel'!A11</f>
        <v>Q</v>
      </c>
      <c r="C11" s="49">
        <f>'Wertung Formel'!DB11</f>
        <v>28292</v>
      </c>
      <c r="D11" s="49">
        <f t="shared" si="0"/>
        <v>1414.6</v>
      </c>
      <c r="E11" s="52">
        <f>'Wertung Formel'!AZ11</f>
        <v>27</v>
      </c>
    </row>
    <row r="12" spans="1:5" ht="12.75">
      <c r="A12" s="47" t="s">
        <v>138</v>
      </c>
      <c r="B12" s="47" t="str">
        <f>'Wertung Formel'!A12</f>
        <v>B</v>
      </c>
      <c r="C12" s="49">
        <f>'Wertung Formel'!DB12</f>
        <v>28617</v>
      </c>
      <c r="D12" s="49">
        <f t="shared" si="0"/>
        <v>1430.85</v>
      </c>
      <c r="E12" s="52">
        <f>'Wertung Formel'!AZ12</f>
        <v>33</v>
      </c>
    </row>
    <row r="13" spans="1:5" ht="12.75">
      <c r="A13" s="47" t="s">
        <v>139</v>
      </c>
      <c r="B13" s="47" t="str">
        <f>'Wertung Formel'!A13</f>
        <v>M</v>
      </c>
      <c r="C13" s="49">
        <f>'Wertung Formel'!DB13</f>
        <v>24148</v>
      </c>
      <c r="D13" s="49">
        <f t="shared" si="0"/>
        <v>1207.4</v>
      </c>
      <c r="E13" s="52">
        <f>'Wertung Formel'!AZ13</f>
        <v>22</v>
      </c>
    </row>
    <row r="14" spans="1:5" ht="12.75">
      <c r="A14" s="47" t="s">
        <v>140</v>
      </c>
      <c r="B14" s="47" t="str">
        <f>'Wertung Formel'!A14</f>
        <v>G</v>
      </c>
      <c r="C14" s="49">
        <f>'Wertung Formel'!DB14</f>
        <v>24171</v>
      </c>
      <c r="D14" s="49">
        <f t="shared" si="0"/>
        <v>1208.55</v>
      </c>
      <c r="E14" s="52">
        <f>'Wertung Formel'!AZ14</f>
        <v>20</v>
      </c>
    </row>
    <row r="15" spans="1:5" ht="12.75">
      <c r="A15" s="47" t="s">
        <v>141</v>
      </c>
      <c r="B15" s="47" t="str">
        <f>'Wertung Formel'!A15</f>
        <v>C</v>
      </c>
      <c r="C15" s="49">
        <f>'Wertung Formel'!DB15</f>
        <v>24675</v>
      </c>
      <c r="D15" s="49">
        <f t="shared" si="0"/>
        <v>1233.75</v>
      </c>
      <c r="E15" s="52">
        <f>'Wertung Formel'!AZ15</f>
        <v>28</v>
      </c>
    </row>
    <row r="16" spans="1:5" ht="12.75">
      <c r="A16" s="47" t="s">
        <v>142</v>
      </c>
      <c r="B16" s="47" t="str">
        <f>'Wertung Formel'!A16</f>
        <v>D</v>
      </c>
      <c r="C16" s="49">
        <f>'Wertung Formel'!DB16</f>
        <v>23780</v>
      </c>
      <c r="D16" s="49">
        <f t="shared" si="0"/>
        <v>1189</v>
      </c>
      <c r="E16" s="52">
        <f>'Wertung Formel'!AZ16</f>
        <v>26</v>
      </c>
    </row>
    <row r="17" spans="1:5" ht="12.75">
      <c r="A17" s="47" t="s">
        <v>143</v>
      </c>
      <c r="B17" s="47" t="str">
        <f>'Wertung Formel'!A17</f>
        <v>S</v>
      </c>
      <c r="C17" s="49">
        <f>'Wertung Formel'!DB17</f>
        <v>23411</v>
      </c>
      <c r="D17" s="49">
        <f t="shared" si="0"/>
        <v>1170.55</v>
      </c>
      <c r="E17" s="52">
        <f>'Wertung Formel'!AZ17</f>
        <v>25</v>
      </c>
    </row>
    <row r="18" spans="1:5" ht="12.75">
      <c r="A18" s="47" t="s">
        <v>144</v>
      </c>
      <c r="B18" s="47" t="str">
        <f>'Wertung Formel'!A18</f>
        <v>O</v>
      </c>
      <c r="C18" s="49">
        <f>'Wertung Formel'!DB18</f>
        <v>20221</v>
      </c>
      <c r="D18" s="49">
        <f t="shared" si="0"/>
        <v>1011.05</v>
      </c>
      <c r="E18" s="52">
        <f>'Wertung Formel'!AZ18</f>
        <v>20</v>
      </c>
    </row>
    <row r="19" spans="1:5" ht="12.75">
      <c r="A19" s="47" t="s">
        <v>145</v>
      </c>
      <c r="B19" s="47" t="str">
        <f>'Wertung Formel'!A19</f>
        <v>T</v>
      </c>
      <c r="C19" s="49">
        <f>'Wertung Formel'!DB19</f>
        <v>21889</v>
      </c>
      <c r="D19" s="49">
        <f t="shared" si="0"/>
        <v>1094.45</v>
      </c>
      <c r="E19" s="52">
        <f>'Wertung Formel'!AZ19</f>
        <v>24</v>
      </c>
    </row>
    <row r="20" spans="1:5" ht="12.75">
      <c r="A20" s="47" t="s">
        <v>146</v>
      </c>
      <c r="B20" s="47" t="str">
        <f>'Wertung Formel'!A20</f>
        <v>P</v>
      </c>
      <c r="C20" s="49">
        <f>'Wertung Formel'!DB20</f>
        <v>10263</v>
      </c>
      <c r="D20" s="49">
        <f t="shared" si="0"/>
        <v>513.15</v>
      </c>
      <c r="E20" s="52">
        <f>'Wertung Formel'!AZ20</f>
        <v>10</v>
      </c>
    </row>
    <row r="21" spans="1:5" ht="12.75">
      <c r="A21" s="47" t="s">
        <v>147</v>
      </c>
      <c r="B21" s="47" t="str">
        <f>'Wertung Formel'!A21</f>
        <v>A</v>
      </c>
      <c r="C21" s="49">
        <f>'Wertung Formel'!DB21</f>
        <v>10054</v>
      </c>
      <c r="D21" s="49">
        <f t="shared" si="0"/>
        <v>502.7</v>
      </c>
      <c r="E21" s="52">
        <f>'Wertung Formel'!AZ21</f>
        <v>9</v>
      </c>
    </row>
    <row r="22" spans="1:5" ht="12.75">
      <c r="A22" s="47" t="s">
        <v>148</v>
      </c>
      <c r="B22" s="47" t="str">
        <f>'Wertung Formel'!A22</f>
        <v>J</v>
      </c>
      <c r="C22" s="49">
        <f>'Wertung Formel'!DB22</f>
        <v>6131</v>
      </c>
      <c r="D22" s="49">
        <f t="shared" si="0"/>
        <v>306.55</v>
      </c>
      <c r="E22" s="52">
        <f>'Wertung Formel'!AZ22</f>
        <v>5</v>
      </c>
    </row>
    <row r="23" spans="1:5" ht="12.75">
      <c r="A23" s="47" t="s">
        <v>149</v>
      </c>
      <c r="B23" s="47" t="str">
        <f>'Wertung Formel'!A23</f>
        <v>E</v>
      </c>
      <c r="C23" s="49">
        <f>'Wertung Formel'!DB23</f>
        <v>5646</v>
      </c>
      <c r="D23" s="49">
        <f t="shared" si="0"/>
        <v>282.3</v>
      </c>
      <c r="E23" s="52">
        <f>'Wertung Formel'!AZ23</f>
        <v>6</v>
      </c>
    </row>
    <row r="24" spans="1:5" ht="12.75">
      <c r="A24" s="47" t="s">
        <v>150</v>
      </c>
      <c r="B24" s="47" t="str">
        <f>'Wertung Formel'!A24</f>
        <v>I</v>
      </c>
      <c r="C24" s="49">
        <f>'Wertung Formel'!DB24</f>
        <v>450</v>
      </c>
      <c r="D24" s="49">
        <f t="shared" si="0"/>
        <v>22.5</v>
      </c>
      <c r="E24" s="52">
        <f>'Wertung Formel'!AZ24</f>
        <v>1</v>
      </c>
    </row>
    <row r="25" spans="1:5" ht="12.75">
      <c r="A25" s="47" t="s">
        <v>151</v>
      </c>
      <c r="B25" s="47" t="str">
        <f>'Wertung Formel'!A25</f>
        <v>A1</v>
      </c>
      <c r="C25" s="49">
        <f>'Wertung Formel'!DB25</f>
        <v>0</v>
      </c>
      <c r="D25" s="49">
        <f t="shared" si="0"/>
        <v>0</v>
      </c>
      <c r="E25" s="52">
        <f>'Wertung Formel'!AZ25</f>
        <v>1</v>
      </c>
    </row>
    <row r="26" spans="1:5" ht="12.75">
      <c r="A26" s="47" t="s">
        <v>152</v>
      </c>
      <c r="B26" s="47" t="str">
        <f>'Wertung Formel'!A26</f>
        <v>A10</v>
      </c>
      <c r="C26" s="49">
        <f>'Wertung Formel'!DB26</f>
        <v>0</v>
      </c>
      <c r="D26" s="49">
        <f t="shared" si="0"/>
        <v>0</v>
      </c>
      <c r="E26" s="52">
        <f>'Wertung Formel'!AZ26</f>
        <v>1</v>
      </c>
    </row>
    <row r="27" spans="1:5" ht="12.75">
      <c r="A27" s="47" t="s">
        <v>153</v>
      </c>
      <c r="B27" s="47" t="str">
        <f>'Wertung Formel'!A27</f>
        <v>A11</v>
      </c>
      <c r="C27" s="49">
        <f>'Wertung Formel'!DB27</f>
        <v>0</v>
      </c>
      <c r="D27" s="49">
        <f t="shared" si="0"/>
        <v>0</v>
      </c>
      <c r="E27" s="52">
        <f>'Wertung Formel'!AZ27</f>
        <v>1</v>
      </c>
    </row>
    <row r="28" spans="1:5" ht="12.75">
      <c r="A28" s="47" t="s">
        <v>154</v>
      </c>
      <c r="B28" s="47" t="str">
        <f>'Wertung Formel'!A28</f>
        <v>A12</v>
      </c>
      <c r="C28" s="49">
        <f>'Wertung Formel'!DB28</f>
        <v>0</v>
      </c>
      <c r="D28" s="49">
        <f t="shared" si="0"/>
        <v>0</v>
      </c>
      <c r="E28" s="52">
        <f>'Wertung Formel'!AZ28</f>
        <v>1</v>
      </c>
    </row>
    <row r="29" spans="1:5" ht="12.75">
      <c r="A29" s="47" t="s">
        <v>155</v>
      </c>
      <c r="B29" s="47" t="str">
        <f>'Wertung Formel'!A29</f>
        <v>A13</v>
      </c>
      <c r="C29" s="49">
        <f>'Wertung Formel'!DB29</f>
        <v>0</v>
      </c>
      <c r="D29" s="49">
        <f t="shared" si="0"/>
        <v>0</v>
      </c>
      <c r="E29" s="52">
        <f>'Wertung Formel'!AZ29</f>
        <v>1</v>
      </c>
    </row>
    <row r="30" spans="1:5" ht="12.75">
      <c r="A30" s="47" t="s">
        <v>156</v>
      </c>
      <c r="B30" s="47" t="str">
        <f>'Wertung Formel'!A30</f>
        <v>A14</v>
      </c>
      <c r="C30" s="49">
        <f>'Wertung Formel'!DB30</f>
        <v>0</v>
      </c>
      <c r="D30" s="49">
        <f t="shared" si="0"/>
        <v>0</v>
      </c>
      <c r="E30" s="52">
        <f>'Wertung Formel'!AZ30</f>
        <v>1</v>
      </c>
    </row>
    <row r="31" spans="1:5" ht="12.75">
      <c r="A31" s="47" t="s">
        <v>157</v>
      </c>
      <c r="B31" s="47" t="str">
        <f>'Wertung Formel'!A31</f>
        <v>A15</v>
      </c>
      <c r="C31" s="49">
        <f>'Wertung Formel'!DB31</f>
        <v>0</v>
      </c>
      <c r="D31" s="49">
        <f t="shared" si="0"/>
        <v>0</v>
      </c>
      <c r="E31" s="52">
        <f>'Wertung Formel'!AZ31</f>
        <v>1</v>
      </c>
    </row>
    <row r="32" spans="1:5" ht="12.75">
      <c r="A32" s="47" t="s">
        <v>158</v>
      </c>
      <c r="B32" s="47" t="str">
        <f>'Wertung Formel'!A32</f>
        <v>A16</v>
      </c>
      <c r="C32" s="49">
        <f>'Wertung Formel'!DB32</f>
        <v>0</v>
      </c>
      <c r="D32" s="49">
        <f t="shared" si="0"/>
        <v>0</v>
      </c>
      <c r="E32" s="52">
        <f>'Wertung Formel'!AZ32</f>
        <v>1</v>
      </c>
    </row>
    <row r="33" spans="1:5" ht="12.75">
      <c r="A33" s="47" t="s">
        <v>159</v>
      </c>
      <c r="B33" s="47" t="str">
        <f>'Wertung Formel'!A33</f>
        <v>A17</v>
      </c>
      <c r="C33" s="49">
        <f>'Wertung Formel'!DB33</f>
        <v>0</v>
      </c>
      <c r="D33" s="49">
        <f t="shared" si="0"/>
        <v>0</v>
      </c>
      <c r="E33" s="52">
        <f>'Wertung Formel'!AZ33</f>
        <v>1</v>
      </c>
    </row>
    <row r="34" spans="1:5" ht="12.75">
      <c r="A34" s="47" t="s">
        <v>160</v>
      </c>
      <c r="B34" s="47" t="str">
        <f>'Wertung Formel'!A34</f>
        <v>A18</v>
      </c>
      <c r="C34" s="49">
        <f>'Wertung Formel'!DB34</f>
        <v>0</v>
      </c>
      <c r="D34" s="49">
        <f t="shared" si="0"/>
        <v>0</v>
      </c>
      <c r="E34" s="52">
        <f>'Wertung Formel'!AZ34</f>
        <v>1</v>
      </c>
    </row>
    <row r="35" spans="1:5" ht="12.75">
      <c r="A35" s="47" t="s">
        <v>161</v>
      </c>
      <c r="B35" s="47" t="str">
        <f>'Wertung Formel'!A35</f>
        <v>A19</v>
      </c>
      <c r="C35" s="49">
        <f>'Wertung Formel'!DB35</f>
        <v>0</v>
      </c>
      <c r="D35" s="49">
        <f t="shared" si="0"/>
        <v>0</v>
      </c>
      <c r="E35" s="52">
        <f>'Wertung Formel'!AZ35</f>
        <v>1</v>
      </c>
    </row>
    <row r="36" spans="1:5" ht="12.75">
      <c r="A36" s="47" t="s">
        <v>162</v>
      </c>
      <c r="B36" s="47" t="str">
        <f>'Wertung Formel'!A36</f>
        <v>A2</v>
      </c>
      <c r="C36" s="49">
        <f>'Wertung Formel'!DB36</f>
        <v>0</v>
      </c>
      <c r="D36" s="49">
        <f t="shared" si="0"/>
        <v>0</v>
      </c>
      <c r="E36" s="52">
        <f>'Wertung Formel'!AZ36</f>
        <v>1</v>
      </c>
    </row>
    <row r="37" spans="1:5" ht="12.75">
      <c r="A37" s="47" t="s">
        <v>163</v>
      </c>
      <c r="B37" s="47" t="str">
        <f>'Wertung Formel'!A37</f>
        <v>A20</v>
      </c>
      <c r="C37" s="49">
        <f>'Wertung Formel'!DB37</f>
        <v>0</v>
      </c>
      <c r="D37" s="49">
        <f t="shared" si="0"/>
        <v>0</v>
      </c>
      <c r="E37" s="52">
        <f>'Wertung Formel'!AZ37</f>
        <v>1</v>
      </c>
    </row>
    <row r="38" spans="1:5" ht="12.75">
      <c r="A38" s="47" t="s">
        <v>164</v>
      </c>
      <c r="B38" s="47" t="str">
        <f>'Wertung Formel'!A38</f>
        <v>A21</v>
      </c>
      <c r="C38" s="49">
        <f>'Wertung Formel'!DB38</f>
        <v>0</v>
      </c>
      <c r="D38" s="49">
        <f t="shared" si="0"/>
        <v>0</v>
      </c>
      <c r="E38" s="52">
        <f>'Wertung Formel'!AZ38</f>
        <v>1</v>
      </c>
    </row>
    <row r="39" spans="1:5" ht="12.75">
      <c r="A39" s="47" t="s">
        <v>165</v>
      </c>
      <c r="B39" s="47" t="str">
        <f>'Wertung Formel'!A39</f>
        <v>A22</v>
      </c>
      <c r="C39" s="49">
        <f>'Wertung Formel'!DB39</f>
        <v>0</v>
      </c>
      <c r="D39" s="49">
        <f t="shared" si="0"/>
        <v>0</v>
      </c>
      <c r="E39" s="52">
        <f>'Wertung Formel'!AZ39</f>
        <v>1</v>
      </c>
    </row>
    <row r="40" spans="1:5" ht="12.75">
      <c r="A40" s="47" t="s">
        <v>166</v>
      </c>
      <c r="B40" s="47" t="str">
        <f>'Wertung Formel'!A40</f>
        <v>A23</v>
      </c>
      <c r="C40" s="49">
        <f>'Wertung Formel'!DB40</f>
        <v>0</v>
      </c>
      <c r="D40" s="49">
        <f t="shared" si="0"/>
        <v>0</v>
      </c>
      <c r="E40" s="52">
        <f>'Wertung Formel'!AZ40</f>
        <v>1</v>
      </c>
    </row>
    <row r="41" spans="1:5" ht="12.75">
      <c r="A41" s="47" t="s">
        <v>167</v>
      </c>
      <c r="B41" s="47" t="str">
        <f>'Wertung Formel'!A41</f>
        <v>A24</v>
      </c>
      <c r="C41" s="49">
        <f>'Wertung Formel'!DB41</f>
        <v>0</v>
      </c>
      <c r="D41" s="49">
        <f t="shared" si="0"/>
        <v>0</v>
      </c>
      <c r="E41" s="52">
        <f>'Wertung Formel'!AZ41</f>
        <v>1</v>
      </c>
    </row>
    <row r="42" spans="1:5" ht="12.75">
      <c r="A42" s="47" t="s">
        <v>168</v>
      </c>
      <c r="B42" s="47" t="str">
        <f>'Wertung Formel'!A42</f>
        <v>A3</v>
      </c>
      <c r="C42" s="49">
        <f>'Wertung Formel'!DB42</f>
        <v>0</v>
      </c>
      <c r="D42" s="49">
        <f t="shared" si="0"/>
        <v>0</v>
      </c>
      <c r="E42" s="52">
        <f>'Wertung Formel'!AZ42</f>
        <v>1</v>
      </c>
    </row>
    <row r="43" spans="1:5" ht="12.75">
      <c r="A43" s="47" t="s">
        <v>169</v>
      </c>
      <c r="B43" s="47" t="str">
        <f>'Wertung Formel'!A43</f>
        <v>A4</v>
      </c>
      <c r="C43" s="49">
        <f>'Wertung Formel'!DB43</f>
        <v>0</v>
      </c>
      <c r="D43" s="49">
        <f t="shared" si="0"/>
        <v>0</v>
      </c>
      <c r="E43" s="52">
        <f>'Wertung Formel'!AZ43</f>
        <v>1</v>
      </c>
    </row>
    <row r="44" spans="1:5" ht="12.75">
      <c r="A44" s="47" t="s">
        <v>170</v>
      </c>
      <c r="B44" s="47" t="str">
        <f>'Wertung Formel'!A44</f>
        <v>A5</v>
      </c>
      <c r="C44" s="49">
        <f>'Wertung Formel'!DB44</f>
        <v>0</v>
      </c>
      <c r="D44" s="49">
        <f t="shared" si="0"/>
        <v>0</v>
      </c>
      <c r="E44" s="52">
        <f>'Wertung Formel'!AZ44</f>
        <v>1</v>
      </c>
    </row>
    <row r="45" spans="1:5" ht="12.75">
      <c r="A45" s="47" t="s">
        <v>171</v>
      </c>
      <c r="B45" s="47" t="str">
        <f>'Wertung Formel'!A45</f>
        <v>A6</v>
      </c>
      <c r="C45" s="49">
        <f>'Wertung Formel'!DB45</f>
        <v>0</v>
      </c>
      <c r="D45" s="49">
        <f t="shared" si="0"/>
        <v>0</v>
      </c>
      <c r="E45" s="52">
        <f>'Wertung Formel'!AZ45</f>
        <v>1</v>
      </c>
    </row>
    <row r="46" spans="1:5" ht="12.75">
      <c r="A46" s="47" t="s">
        <v>172</v>
      </c>
      <c r="B46" s="47" t="str">
        <f>'Wertung Formel'!A46</f>
        <v>A7</v>
      </c>
      <c r="C46" s="49">
        <f>'Wertung Formel'!DB46</f>
        <v>0</v>
      </c>
      <c r="D46" s="49">
        <f t="shared" si="0"/>
        <v>0</v>
      </c>
      <c r="E46" s="52">
        <f>'Wertung Formel'!AZ46</f>
        <v>1</v>
      </c>
    </row>
    <row r="47" spans="1:5" ht="12.75">
      <c r="A47" s="47" t="s">
        <v>173</v>
      </c>
      <c r="B47" s="47" t="str">
        <f>'Wertung Formel'!A47</f>
        <v>A8</v>
      </c>
      <c r="C47" s="49">
        <f>'Wertung Formel'!DB47</f>
        <v>0</v>
      </c>
      <c r="D47" s="49">
        <f t="shared" si="0"/>
        <v>0</v>
      </c>
      <c r="E47" s="52">
        <f>'Wertung Formel'!AZ47</f>
        <v>1</v>
      </c>
    </row>
    <row r="48" spans="1:5" ht="12.75">
      <c r="A48" s="47" t="s">
        <v>174</v>
      </c>
      <c r="B48" s="47" t="str">
        <f>'Wertung Formel'!A48</f>
        <v>A9</v>
      </c>
      <c r="C48" s="49">
        <f>'Wertung Formel'!DB48</f>
        <v>0</v>
      </c>
      <c r="D48" s="49">
        <f t="shared" si="0"/>
        <v>0</v>
      </c>
      <c r="E48" s="52">
        <f>'Wertung Formel'!AZ48</f>
        <v>1</v>
      </c>
    </row>
    <row r="49" spans="1:5" ht="12.75">
      <c r="A49" s="47" t="s">
        <v>175</v>
      </c>
      <c r="B49" s="47" t="str">
        <f>'Wertung Formel'!A49</f>
        <v>V</v>
      </c>
      <c r="C49" s="49">
        <f>'Wertung Formel'!DB49</f>
        <v>0</v>
      </c>
      <c r="D49" s="49">
        <f t="shared" si="0"/>
        <v>0</v>
      </c>
      <c r="E49" s="52">
        <f>'Wertung Formel'!AZ49</f>
        <v>1</v>
      </c>
    </row>
    <row r="50" spans="1:5" ht="12.75">
      <c r="A50" s="47" t="s">
        <v>176</v>
      </c>
      <c r="B50" s="47" t="str">
        <f>'Wertung Formel'!A50</f>
        <v>W</v>
      </c>
      <c r="C50" s="49">
        <f>'Wertung Formel'!DB50</f>
        <v>0</v>
      </c>
      <c r="D50" s="49">
        <f t="shared" si="0"/>
        <v>0</v>
      </c>
      <c r="E50" s="52">
        <f>'Wertung Formel'!AZ50</f>
        <v>1</v>
      </c>
    </row>
    <row r="51" spans="1:5" ht="12.75">
      <c r="A51" s="47" t="s">
        <v>177</v>
      </c>
      <c r="B51" s="47" t="str">
        <f>'Wertung Formel'!A51</f>
        <v>X</v>
      </c>
      <c r="C51" s="49">
        <f>'Wertung Formel'!DB51</f>
        <v>0</v>
      </c>
      <c r="D51" s="49">
        <f t="shared" si="0"/>
        <v>0</v>
      </c>
      <c r="E51" s="52">
        <f>'Wertung Formel'!AZ51</f>
        <v>1</v>
      </c>
    </row>
    <row r="52" spans="1:5" ht="12.75">
      <c r="A52" s="47" t="s">
        <v>178</v>
      </c>
      <c r="B52" s="47" t="str">
        <f>'Wertung Formel'!A52</f>
        <v>Y</v>
      </c>
      <c r="C52" s="49">
        <f>'Wertung Formel'!DB52</f>
        <v>0</v>
      </c>
      <c r="D52" s="49">
        <f t="shared" si="0"/>
        <v>0</v>
      </c>
      <c r="E52" s="52">
        <f>'Wertung Formel'!AZ52</f>
        <v>1</v>
      </c>
    </row>
    <row r="53" spans="1:5" ht="12.75">
      <c r="A53" s="47" t="s">
        <v>179</v>
      </c>
      <c r="B53" s="47" t="str">
        <f>'Wertung Formel'!A53</f>
        <v>Z</v>
      </c>
      <c r="C53" s="49">
        <f>'Wertung Formel'!DB53</f>
        <v>0</v>
      </c>
      <c r="D53" s="49">
        <f t="shared" si="0"/>
        <v>0</v>
      </c>
      <c r="E53" s="52">
        <f>'Wertung Formel'!AZ53</f>
        <v>1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2:E53"/>
  <sheetViews>
    <sheetView workbookViewId="0" topLeftCell="A1">
      <selection activeCell="E1" sqref="E1"/>
    </sheetView>
  </sheetViews>
  <sheetFormatPr defaultColWidth="11.421875" defaultRowHeight="12.75"/>
  <cols>
    <col min="2" max="2" width="30.7109375" style="0" customWidth="1"/>
    <col min="3" max="3" width="16.421875" style="0" customWidth="1"/>
    <col min="4" max="4" width="11.7109375" style="0" customWidth="1"/>
  </cols>
  <sheetData>
    <row r="1" ht="24.75" customHeight="1"/>
    <row r="2" spans="1:5" ht="25.5" customHeight="1">
      <c r="A2" s="69" t="s">
        <v>186</v>
      </c>
      <c r="B2" s="69"/>
      <c r="C2" s="69"/>
      <c r="D2" s="69"/>
      <c r="E2" s="50" t="s">
        <v>195</v>
      </c>
    </row>
    <row r="3" spans="1:5" ht="12.75">
      <c r="A3" s="48" t="s">
        <v>129</v>
      </c>
      <c r="B3" s="48" t="s">
        <v>1</v>
      </c>
      <c r="C3" s="48" t="s">
        <v>187</v>
      </c>
      <c r="D3" s="48" t="s">
        <v>2</v>
      </c>
      <c r="E3" s="51" t="s">
        <v>194</v>
      </c>
    </row>
    <row r="4" spans="1:5" ht="12.75">
      <c r="A4" s="47" t="s">
        <v>130</v>
      </c>
      <c r="B4" s="47" t="str">
        <f>'Wertung Formel'!A4</f>
        <v>R</v>
      </c>
      <c r="C4" s="49">
        <f>'Wertung Formel'!DC4</f>
        <v>39765</v>
      </c>
      <c r="D4" s="49">
        <f>C4/25</f>
        <v>1590.6</v>
      </c>
      <c r="E4" s="52">
        <f>'Wertung Formel'!AZ4</f>
        <v>30</v>
      </c>
    </row>
    <row r="5" spans="1:5" ht="12.75">
      <c r="A5" s="47" t="s">
        <v>131</v>
      </c>
      <c r="B5" s="47" t="str">
        <f>'Wertung Formel'!A5</f>
        <v>N</v>
      </c>
      <c r="C5" s="49">
        <f>'Wertung Formel'!DC5</f>
        <v>41332</v>
      </c>
      <c r="D5" s="49">
        <f aca="true" t="shared" si="0" ref="D5:D53">C5/25</f>
        <v>1653.28</v>
      </c>
      <c r="E5" s="52">
        <f>'Wertung Formel'!AZ5</f>
        <v>34</v>
      </c>
    </row>
    <row r="6" spans="1:5" ht="12.75">
      <c r="A6" s="47" t="s">
        <v>132</v>
      </c>
      <c r="B6" s="47" t="str">
        <f>'Wertung Formel'!A6</f>
        <v>K</v>
      </c>
      <c r="C6" s="49">
        <f>'Wertung Formel'!DC6</f>
        <v>29395</v>
      </c>
      <c r="D6" s="49">
        <f t="shared" si="0"/>
        <v>1175.8</v>
      </c>
      <c r="E6" s="52">
        <f>'Wertung Formel'!AZ6</f>
        <v>22</v>
      </c>
    </row>
    <row r="7" spans="1:5" ht="12.75">
      <c r="A7" s="47" t="s">
        <v>133</v>
      </c>
      <c r="B7" s="47" t="str">
        <f>'Wertung Formel'!A7</f>
        <v>F</v>
      </c>
      <c r="C7" s="49">
        <f>'Wertung Formel'!DC7</f>
        <v>33002</v>
      </c>
      <c r="D7" s="49">
        <f t="shared" si="0"/>
        <v>1320.08</v>
      </c>
      <c r="E7" s="52">
        <f>'Wertung Formel'!AZ7</f>
        <v>25</v>
      </c>
    </row>
    <row r="8" spans="1:5" ht="12.75">
      <c r="A8" s="47" t="s">
        <v>134</v>
      </c>
      <c r="B8" s="47" t="str">
        <f>'Wertung Formel'!A8</f>
        <v>U</v>
      </c>
      <c r="C8" s="49">
        <f>'Wertung Formel'!DC8</f>
        <v>34076</v>
      </c>
      <c r="D8" s="49">
        <f t="shared" si="0"/>
        <v>1363.04</v>
      </c>
      <c r="E8" s="52">
        <f>'Wertung Formel'!AZ8</f>
        <v>32</v>
      </c>
    </row>
    <row r="9" spans="1:5" ht="12.75">
      <c r="A9" s="47" t="s">
        <v>135</v>
      </c>
      <c r="B9" s="47" t="str">
        <f>'Wertung Formel'!A9</f>
        <v>H</v>
      </c>
      <c r="C9" s="49">
        <f>'Wertung Formel'!DC9</f>
        <v>34183</v>
      </c>
      <c r="D9" s="49">
        <f t="shared" si="0"/>
        <v>1367.32</v>
      </c>
      <c r="E9" s="52">
        <f>'Wertung Formel'!AZ9</f>
        <v>32</v>
      </c>
    </row>
    <row r="10" spans="1:5" ht="12.75">
      <c r="A10" s="47" t="s">
        <v>136</v>
      </c>
      <c r="B10" s="47" t="str">
        <f>'Wertung Formel'!A10</f>
        <v>L</v>
      </c>
      <c r="C10" s="49">
        <f>'Wertung Formel'!DC10</f>
        <v>21265</v>
      </c>
      <c r="D10" s="49">
        <f t="shared" si="0"/>
        <v>850.6</v>
      </c>
      <c r="E10" s="52">
        <f>'Wertung Formel'!AZ10</f>
        <v>16</v>
      </c>
    </row>
    <row r="11" spans="1:5" ht="12.75">
      <c r="A11" s="47" t="s">
        <v>137</v>
      </c>
      <c r="B11" s="47" t="str">
        <f>'Wertung Formel'!A11</f>
        <v>Q</v>
      </c>
      <c r="C11" s="49">
        <f>'Wertung Formel'!DC11</f>
        <v>32594</v>
      </c>
      <c r="D11" s="49">
        <f t="shared" si="0"/>
        <v>1303.76</v>
      </c>
      <c r="E11" s="52">
        <f>'Wertung Formel'!AZ11</f>
        <v>27</v>
      </c>
    </row>
    <row r="12" spans="1:5" ht="12.75">
      <c r="A12" s="47" t="s">
        <v>138</v>
      </c>
      <c r="B12" s="47" t="str">
        <f>'Wertung Formel'!A12</f>
        <v>B</v>
      </c>
      <c r="C12" s="49">
        <f>'Wertung Formel'!DC12</f>
        <v>33510</v>
      </c>
      <c r="D12" s="49">
        <f t="shared" si="0"/>
        <v>1340.4</v>
      </c>
      <c r="E12" s="52">
        <f>'Wertung Formel'!AZ12</f>
        <v>33</v>
      </c>
    </row>
    <row r="13" spans="1:5" ht="12.75">
      <c r="A13" s="47" t="s">
        <v>139</v>
      </c>
      <c r="B13" s="47" t="str">
        <f>'Wertung Formel'!A13</f>
        <v>M</v>
      </c>
      <c r="C13" s="49">
        <f>'Wertung Formel'!DC13</f>
        <v>25266</v>
      </c>
      <c r="D13" s="49">
        <f t="shared" si="0"/>
        <v>1010.64</v>
      </c>
      <c r="E13" s="52">
        <f>'Wertung Formel'!AZ13</f>
        <v>22</v>
      </c>
    </row>
    <row r="14" spans="1:5" ht="12.75">
      <c r="A14" s="47" t="s">
        <v>140</v>
      </c>
      <c r="B14" s="47" t="str">
        <f>'Wertung Formel'!A14</f>
        <v>G</v>
      </c>
      <c r="C14" s="49">
        <f>'Wertung Formel'!DC14</f>
        <v>24171</v>
      </c>
      <c r="D14" s="49">
        <f t="shared" si="0"/>
        <v>966.84</v>
      </c>
      <c r="E14" s="52">
        <f>'Wertung Formel'!AZ14</f>
        <v>20</v>
      </c>
    </row>
    <row r="15" spans="1:5" ht="12.75">
      <c r="A15" s="47" t="s">
        <v>141</v>
      </c>
      <c r="B15" s="47" t="str">
        <f>'Wertung Formel'!A15</f>
        <v>C</v>
      </c>
      <c r="C15" s="49">
        <f>'Wertung Formel'!DC15</f>
        <v>27779</v>
      </c>
      <c r="D15" s="49">
        <f t="shared" si="0"/>
        <v>1111.16</v>
      </c>
      <c r="E15" s="52">
        <f>'Wertung Formel'!AZ15</f>
        <v>28</v>
      </c>
    </row>
    <row r="16" spans="1:5" ht="12.75">
      <c r="A16" s="47" t="s">
        <v>142</v>
      </c>
      <c r="B16" s="47" t="str">
        <f>'Wertung Formel'!A16</f>
        <v>D</v>
      </c>
      <c r="C16" s="49">
        <f>'Wertung Formel'!DC16</f>
        <v>27078</v>
      </c>
      <c r="D16" s="49">
        <f t="shared" si="0"/>
        <v>1083.12</v>
      </c>
      <c r="E16" s="52">
        <f>'Wertung Formel'!AZ16</f>
        <v>26</v>
      </c>
    </row>
    <row r="17" spans="1:5" ht="12.75">
      <c r="A17" s="47" t="s">
        <v>143</v>
      </c>
      <c r="B17" s="47" t="str">
        <f>'Wertung Formel'!A17</f>
        <v>S</v>
      </c>
      <c r="C17" s="49">
        <f>'Wertung Formel'!DC17</f>
        <v>25509</v>
      </c>
      <c r="D17" s="49">
        <f t="shared" si="0"/>
        <v>1020.36</v>
      </c>
      <c r="E17" s="52">
        <f>'Wertung Formel'!AZ17</f>
        <v>25</v>
      </c>
    </row>
    <row r="18" spans="1:5" ht="12.75">
      <c r="A18" s="47" t="s">
        <v>144</v>
      </c>
      <c r="B18" s="47" t="str">
        <f>'Wertung Formel'!A18</f>
        <v>O</v>
      </c>
      <c r="C18" s="49">
        <f>'Wertung Formel'!DC18</f>
        <v>20221</v>
      </c>
      <c r="D18" s="49">
        <f t="shared" si="0"/>
        <v>808.84</v>
      </c>
      <c r="E18" s="52">
        <f>'Wertung Formel'!AZ18</f>
        <v>20</v>
      </c>
    </row>
    <row r="19" spans="1:5" ht="12.75">
      <c r="A19" s="47" t="s">
        <v>145</v>
      </c>
      <c r="B19" s="47" t="str">
        <f>'Wertung Formel'!A19</f>
        <v>T</v>
      </c>
      <c r="C19" s="49">
        <f>'Wertung Formel'!DC19</f>
        <v>23749</v>
      </c>
      <c r="D19" s="49">
        <f t="shared" si="0"/>
        <v>949.96</v>
      </c>
      <c r="E19" s="52">
        <f>'Wertung Formel'!AZ19</f>
        <v>24</v>
      </c>
    </row>
    <row r="20" spans="1:5" ht="12.75">
      <c r="A20" s="47" t="s">
        <v>146</v>
      </c>
      <c r="B20" s="47" t="str">
        <f>'Wertung Formel'!A20</f>
        <v>P</v>
      </c>
      <c r="C20" s="49">
        <f>'Wertung Formel'!DC20</f>
        <v>10263</v>
      </c>
      <c r="D20" s="49">
        <f t="shared" si="0"/>
        <v>410.52</v>
      </c>
      <c r="E20" s="52">
        <f>'Wertung Formel'!AZ20</f>
        <v>10</v>
      </c>
    </row>
    <row r="21" spans="1:5" ht="12.75">
      <c r="A21" s="47" t="s">
        <v>147</v>
      </c>
      <c r="B21" s="47" t="str">
        <f>'Wertung Formel'!A21</f>
        <v>A</v>
      </c>
      <c r="C21" s="49">
        <f>'Wertung Formel'!DC21</f>
        <v>10054</v>
      </c>
      <c r="D21" s="49">
        <f t="shared" si="0"/>
        <v>402.16</v>
      </c>
      <c r="E21" s="52">
        <f>'Wertung Formel'!AZ21</f>
        <v>9</v>
      </c>
    </row>
    <row r="22" spans="1:5" ht="12.75">
      <c r="A22" s="47" t="s">
        <v>148</v>
      </c>
      <c r="B22" s="47" t="str">
        <f>'Wertung Formel'!A22</f>
        <v>J</v>
      </c>
      <c r="C22" s="49">
        <f>'Wertung Formel'!DC22</f>
        <v>6131</v>
      </c>
      <c r="D22" s="49">
        <f t="shared" si="0"/>
        <v>245.24</v>
      </c>
      <c r="E22" s="52">
        <f>'Wertung Formel'!AZ22</f>
        <v>5</v>
      </c>
    </row>
    <row r="23" spans="1:5" ht="12.75">
      <c r="A23" s="47" t="s">
        <v>149</v>
      </c>
      <c r="B23" s="47" t="str">
        <f>'Wertung Formel'!A23</f>
        <v>E</v>
      </c>
      <c r="C23" s="49">
        <f>'Wertung Formel'!DC23</f>
        <v>5646</v>
      </c>
      <c r="D23" s="49">
        <f t="shared" si="0"/>
        <v>225.84</v>
      </c>
      <c r="E23" s="52">
        <f>'Wertung Formel'!AZ23</f>
        <v>6</v>
      </c>
    </row>
    <row r="24" spans="1:5" ht="12.75">
      <c r="A24" s="47" t="s">
        <v>150</v>
      </c>
      <c r="B24" s="47" t="str">
        <f>'Wertung Formel'!A24</f>
        <v>I</v>
      </c>
      <c r="C24" s="49">
        <f>'Wertung Formel'!DC24</f>
        <v>450</v>
      </c>
      <c r="D24" s="49">
        <f t="shared" si="0"/>
        <v>18</v>
      </c>
      <c r="E24" s="52">
        <f>'Wertung Formel'!AZ24</f>
        <v>1</v>
      </c>
    </row>
    <row r="25" spans="1:5" ht="12.75">
      <c r="A25" s="47" t="s">
        <v>151</v>
      </c>
      <c r="B25" s="47" t="str">
        <f>'Wertung Formel'!A25</f>
        <v>A1</v>
      </c>
      <c r="C25" s="49">
        <f>'Wertung Formel'!DC25</f>
        <v>0</v>
      </c>
      <c r="D25" s="49">
        <f t="shared" si="0"/>
        <v>0</v>
      </c>
      <c r="E25" s="52">
        <f>'Wertung Formel'!AZ25</f>
        <v>1</v>
      </c>
    </row>
    <row r="26" spans="1:5" ht="12.75">
      <c r="A26" s="47" t="s">
        <v>152</v>
      </c>
      <c r="B26" s="47" t="str">
        <f>'Wertung Formel'!A26</f>
        <v>A10</v>
      </c>
      <c r="C26" s="49">
        <f>'Wertung Formel'!DC26</f>
        <v>0</v>
      </c>
      <c r="D26" s="49">
        <f t="shared" si="0"/>
        <v>0</v>
      </c>
      <c r="E26" s="52">
        <f>'Wertung Formel'!AZ26</f>
        <v>1</v>
      </c>
    </row>
    <row r="27" spans="1:5" ht="12.75">
      <c r="A27" s="47" t="s">
        <v>153</v>
      </c>
      <c r="B27" s="47" t="str">
        <f>'Wertung Formel'!A27</f>
        <v>A11</v>
      </c>
      <c r="C27" s="49">
        <f>'Wertung Formel'!DC27</f>
        <v>0</v>
      </c>
      <c r="D27" s="49">
        <f t="shared" si="0"/>
        <v>0</v>
      </c>
      <c r="E27" s="52">
        <f>'Wertung Formel'!AZ27</f>
        <v>1</v>
      </c>
    </row>
    <row r="28" spans="1:5" ht="12.75">
      <c r="A28" s="47" t="s">
        <v>154</v>
      </c>
      <c r="B28" s="47" t="str">
        <f>'Wertung Formel'!A28</f>
        <v>A12</v>
      </c>
      <c r="C28" s="49">
        <f>'Wertung Formel'!DC28</f>
        <v>0</v>
      </c>
      <c r="D28" s="49">
        <f t="shared" si="0"/>
        <v>0</v>
      </c>
      <c r="E28" s="52">
        <f>'Wertung Formel'!AZ28</f>
        <v>1</v>
      </c>
    </row>
    <row r="29" spans="1:5" ht="12.75">
      <c r="A29" s="47" t="s">
        <v>155</v>
      </c>
      <c r="B29" s="47" t="str">
        <f>'Wertung Formel'!A29</f>
        <v>A13</v>
      </c>
      <c r="C29" s="49">
        <f>'Wertung Formel'!DC29</f>
        <v>0</v>
      </c>
      <c r="D29" s="49">
        <f t="shared" si="0"/>
        <v>0</v>
      </c>
      <c r="E29" s="52">
        <f>'Wertung Formel'!AZ29</f>
        <v>1</v>
      </c>
    </row>
    <row r="30" spans="1:5" ht="12.75">
      <c r="A30" s="47" t="s">
        <v>156</v>
      </c>
      <c r="B30" s="47" t="str">
        <f>'Wertung Formel'!A30</f>
        <v>A14</v>
      </c>
      <c r="C30" s="49">
        <f>'Wertung Formel'!DC30</f>
        <v>0</v>
      </c>
      <c r="D30" s="49">
        <f t="shared" si="0"/>
        <v>0</v>
      </c>
      <c r="E30" s="52">
        <f>'Wertung Formel'!AZ30</f>
        <v>1</v>
      </c>
    </row>
    <row r="31" spans="1:5" ht="12.75">
      <c r="A31" s="47" t="s">
        <v>157</v>
      </c>
      <c r="B31" s="47" t="str">
        <f>'Wertung Formel'!A31</f>
        <v>A15</v>
      </c>
      <c r="C31" s="49">
        <f>'Wertung Formel'!DC31</f>
        <v>0</v>
      </c>
      <c r="D31" s="49">
        <f t="shared" si="0"/>
        <v>0</v>
      </c>
      <c r="E31" s="52">
        <f>'Wertung Formel'!AZ31</f>
        <v>1</v>
      </c>
    </row>
    <row r="32" spans="1:5" ht="12.75">
      <c r="A32" s="47" t="s">
        <v>158</v>
      </c>
      <c r="B32" s="47" t="str">
        <f>'Wertung Formel'!A32</f>
        <v>A16</v>
      </c>
      <c r="C32" s="49">
        <f>'Wertung Formel'!DC32</f>
        <v>0</v>
      </c>
      <c r="D32" s="49">
        <f t="shared" si="0"/>
        <v>0</v>
      </c>
      <c r="E32" s="52">
        <f>'Wertung Formel'!AZ32</f>
        <v>1</v>
      </c>
    </row>
    <row r="33" spans="1:5" ht="12.75">
      <c r="A33" s="47" t="s">
        <v>159</v>
      </c>
      <c r="B33" s="47" t="str">
        <f>'Wertung Formel'!A33</f>
        <v>A17</v>
      </c>
      <c r="C33" s="49">
        <f>'Wertung Formel'!DC33</f>
        <v>0</v>
      </c>
      <c r="D33" s="49">
        <f t="shared" si="0"/>
        <v>0</v>
      </c>
      <c r="E33" s="52">
        <f>'Wertung Formel'!AZ33</f>
        <v>1</v>
      </c>
    </row>
    <row r="34" spans="1:5" ht="12.75">
      <c r="A34" s="47" t="s">
        <v>160</v>
      </c>
      <c r="B34" s="47" t="str">
        <f>'Wertung Formel'!A34</f>
        <v>A18</v>
      </c>
      <c r="C34" s="49">
        <f>'Wertung Formel'!DC34</f>
        <v>0</v>
      </c>
      <c r="D34" s="49">
        <f t="shared" si="0"/>
        <v>0</v>
      </c>
      <c r="E34" s="52">
        <f>'Wertung Formel'!AZ34</f>
        <v>1</v>
      </c>
    </row>
    <row r="35" spans="1:5" ht="12.75">
      <c r="A35" s="47" t="s">
        <v>161</v>
      </c>
      <c r="B35" s="47" t="str">
        <f>'Wertung Formel'!A35</f>
        <v>A19</v>
      </c>
      <c r="C35" s="49">
        <f>'Wertung Formel'!DC35</f>
        <v>0</v>
      </c>
      <c r="D35" s="49">
        <f t="shared" si="0"/>
        <v>0</v>
      </c>
      <c r="E35" s="52">
        <f>'Wertung Formel'!AZ35</f>
        <v>1</v>
      </c>
    </row>
    <row r="36" spans="1:5" ht="12.75">
      <c r="A36" s="47" t="s">
        <v>162</v>
      </c>
      <c r="B36" s="47" t="str">
        <f>'Wertung Formel'!A36</f>
        <v>A2</v>
      </c>
      <c r="C36" s="49">
        <f>'Wertung Formel'!DC36</f>
        <v>0</v>
      </c>
      <c r="D36" s="49">
        <f t="shared" si="0"/>
        <v>0</v>
      </c>
      <c r="E36" s="52">
        <f>'Wertung Formel'!AZ36</f>
        <v>1</v>
      </c>
    </row>
    <row r="37" spans="1:5" ht="12.75">
      <c r="A37" s="47" t="s">
        <v>163</v>
      </c>
      <c r="B37" s="47" t="str">
        <f>'Wertung Formel'!A37</f>
        <v>A20</v>
      </c>
      <c r="C37" s="49">
        <f>'Wertung Formel'!DC37</f>
        <v>0</v>
      </c>
      <c r="D37" s="49">
        <f t="shared" si="0"/>
        <v>0</v>
      </c>
      <c r="E37" s="52">
        <f>'Wertung Formel'!AZ37</f>
        <v>1</v>
      </c>
    </row>
    <row r="38" spans="1:5" ht="12.75">
      <c r="A38" s="47" t="s">
        <v>164</v>
      </c>
      <c r="B38" s="47" t="str">
        <f>'Wertung Formel'!A38</f>
        <v>A21</v>
      </c>
      <c r="C38" s="49">
        <f>'Wertung Formel'!DC38</f>
        <v>0</v>
      </c>
      <c r="D38" s="49">
        <f t="shared" si="0"/>
        <v>0</v>
      </c>
      <c r="E38" s="52">
        <f>'Wertung Formel'!AZ38</f>
        <v>1</v>
      </c>
    </row>
    <row r="39" spans="1:5" ht="12.75">
      <c r="A39" s="47" t="s">
        <v>165</v>
      </c>
      <c r="B39" s="47" t="str">
        <f>'Wertung Formel'!A39</f>
        <v>A22</v>
      </c>
      <c r="C39" s="49">
        <f>'Wertung Formel'!DC39</f>
        <v>0</v>
      </c>
      <c r="D39" s="49">
        <f t="shared" si="0"/>
        <v>0</v>
      </c>
      <c r="E39" s="52">
        <f>'Wertung Formel'!AZ39</f>
        <v>1</v>
      </c>
    </row>
    <row r="40" spans="1:5" ht="12.75">
      <c r="A40" s="47" t="s">
        <v>166</v>
      </c>
      <c r="B40" s="47" t="str">
        <f>'Wertung Formel'!A40</f>
        <v>A23</v>
      </c>
      <c r="C40" s="49">
        <f>'Wertung Formel'!DC40</f>
        <v>0</v>
      </c>
      <c r="D40" s="49">
        <f t="shared" si="0"/>
        <v>0</v>
      </c>
      <c r="E40" s="52">
        <f>'Wertung Formel'!AZ40</f>
        <v>1</v>
      </c>
    </row>
    <row r="41" spans="1:5" ht="12.75">
      <c r="A41" s="47" t="s">
        <v>167</v>
      </c>
      <c r="B41" s="47" t="str">
        <f>'Wertung Formel'!A41</f>
        <v>A24</v>
      </c>
      <c r="C41" s="49">
        <f>'Wertung Formel'!DC41</f>
        <v>0</v>
      </c>
      <c r="D41" s="49">
        <f t="shared" si="0"/>
        <v>0</v>
      </c>
      <c r="E41" s="52">
        <f>'Wertung Formel'!AZ41</f>
        <v>1</v>
      </c>
    </row>
    <row r="42" spans="1:5" ht="12.75">
      <c r="A42" s="47" t="s">
        <v>168</v>
      </c>
      <c r="B42" s="47" t="str">
        <f>'Wertung Formel'!A42</f>
        <v>A3</v>
      </c>
      <c r="C42" s="49">
        <f>'Wertung Formel'!DC42</f>
        <v>0</v>
      </c>
      <c r="D42" s="49">
        <f t="shared" si="0"/>
        <v>0</v>
      </c>
      <c r="E42" s="52">
        <f>'Wertung Formel'!AZ42</f>
        <v>1</v>
      </c>
    </row>
    <row r="43" spans="1:5" ht="12.75">
      <c r="A43" s="47" t="s">
        <v>169</v>
      </c>
      <c r="B43" s="47" t="str">
        <f>'Wertung Formel'!A43</f>
        <v>A4</v>
      </c>
      <c r="C43" s="49">
        <f>'Wertung Formel'!DC43</f>
        <v>0</v>
      </c>
      <c r="D43" s="49">
        <f t="shared" si="0"/>
        <v>0</v>
      </c>
      <c r="E43" s="52">
        <f>'Wertung Formel'!AZ43</f>
        <v>1</v>
      </c>
    </row>
    <row r="44" spans="1:5" ht="12.75">
      <c r="A44" s="47" t="s">
        <v>170</v>
      </c>
      <c r="B44" s="47" t="str">
        <f>'Wertung Formel'!A44</f>
        <v>A5</v>
      </c>
      <c r="C44" s="49">
        <f>'Wertung Formel'!DC44</f>
        <v>0</v>
      </c>
      <c r="D44" s="49">
        <f t="shared" si="0"/>
        <v>0</v>
      </c>
      <c r="E44" s="52">
        <f>'Wertung Formel'!AZ44</f>
        <v>1</v>
      </c>
    </row>
    <row r="45" spans="1:5" ht="12.75">
      <c r="A45" s="47" t="s">
        <v>171</v>
      </c>
      <c r="B45" s="47" t="str">
        <f>'Wertung Formel'!A45</f>
        <v>A6</v>
      </c>
      <c r="C45" s="49">
        <f>'Wertung Formel'!DC45</f>
        <v>0</v>
      </c>
      <c r="D45" s="49">
        <f t="shared" si="0"/>
        <v>0</v>
      </c>
      <c r="E45" s="52">
        <f>'Wertung Formel'!AZ45</f>
        <v>1</v>
      </c>
    </row>
    <row r="46" spans="1:5" ht="12.75">
      <c r="A46" s="47" t="s">
        <v>172</v>
      </c>
      <c r="B46" s="47" t="str">
        <f>'Wertung Formel'!A46</f>
        <v>A7</v>
      </c>
      <c r="C46" s="49">
        <f>'Wertung Formel'!DC46</f>
        <v>0</v>
      </c>
      <c r="D46" s="49">
        <f t="shared" si="0"/>
        <v>0</v>
      </c>
      <c r="E46" s="52">
        <f>'Wertung Formel'!AZ46</f>
        <v>1</v>
      </c>
    </row>
    <row r="47" spans="1:5" ht="12.75">
      <c r="A47" s="47" t="s">
        <v>173</v>
      </c>
      <c r="B47" s="47" t="str">
        <f>'Wertung Formel'!A47</f>
        <v>A8</v>
      </c>
      <c r="C47" s="49">
        <f>'Wertung Formel'!DC47</f>
        <v>0</v>
      </c>
      <c r="D47" s="49">
        <f t="shared" si="0"/>
        <v>0</v>
      </c>
      <c r="E47" s="52">
        <f>'Wertung Formel'!AZ47</f>
        <v>1</v>
      </c>
    </row>
    <row r="48" spans="1:5" ht="12.75">
      <c r="A48" s="47" t="s">
        <v>174</v>
      </c>
      <c r="B48" s="47" t="str">
        <f>'Wertung Formel'!A48</f>
        <v>A9</v>
      </c>
      <c r="C48" s="49">
        <f>'Wertung Formel'!DC48</f>
        <v>0</v>
      </c>
      <c r="D48" s="49">
        <f t="shared" si="0"/>
        <v>0</v>
      </c>
      <c r="E48" s="52">
        <f>'Wertung Formel'!AZ48</f>
        <v>1</v>
      </c>
    </row>
    <row r="49" spans="1:5" ht="12.75">
      <c r="A49" s="47" t="s">
        <v>175</v>
      </c>
      <c r="B49" s="47" t="str">
        <f>'Wertung Formel'!A49</f>
        <v>V</v>
      </c>
      <c r="C49" s="49">
        <f>'Wertung Formel'!DC49</f>
        <v>0</v>
      </c>
      <c r="D49" s="49">
        <f t="shared" si="0"/>
        <v>0</v>
      </c>
      <c r="E49" s="52">
        <f>'Wertung Formel'!AZ49</f>
        <v>1</v>
      </c>
    </row>
    <row r="50" spans="1:5" ht="12.75">
      <c r="A50" s="47" t="s">
        <v>176</v>
      </c>
      <c r="B50" s="47" t="str">
        <f>'Wertung Formel'!A50</f>
        <v>W</v>
      </c>
      <c r="C50" s="49">
        <f>'Wertung Formel'!DC50</f>
        <v>0</v>
      </c>
      <c r="D50" s="49">
        <f t="shared" si="0"/>
        <v>0</v>
      </c>
      <c r="E50" s="52">
        <f>'Wertung Formel'!AZ50</f>
        <v>1</v>
      </c>
    </row>
    <row r="51" spans="1:5" ht="12.75">
      <c r="A51" s="47" t="s">
        <v>177</v>
      </c>
      <c r="B51" s="47" t="str">
        <f>'Wertung Formel'!A51</f>
        <v>X</v>
      </c>
      <c r="C51" s="49">
        <f>'Wertung Formel'!DC51</f>
        <v>0</v>
      </c>
      <c r="D51" s="49">
        <f t="shared" si="0"/>
        <v>0</v>
      </c>
      <c r="E51" s="52">
        <f>'Wertung Formel'!AZ51</f>
        <v>1</v>
      </c>
    </row>
    <row r="52" spans="1:5" ht="12.75">
      <c r="A52" s="47" t="s">
        <v>178</v>
      </c>
      <c r="B52" s="47" t="str">
        <f>'Wertung Formel'!A52</f>
        <v>Y</v>
      </c>
      <c r="C52" s="49">
        <f>'Wertung Formel'!DC52</f>
        <v>0</v>
      </c>
      <c r="D52" s="49">
        <f t="shared" si="0"/>
        <v>0</v>
      </c>
      <c r="E52" s="52">
        <f>'Wertung Formel'!AZ52</f>
        <v>1</v>
      </c>
    </row>
    <row r="53" spans="1:5" ht="12.75">
      <c r="A53" s="47" t="s">
        <v>179</v>
      </c>
      <c r="B53" s="47" t="str">
        <f>'Wertung Formel'!A53</f>
        <v>Z</v>
      </c>
      <c r="C53" s="49">
        <f>'Wertung Formel'!DC53</f>
        <v>0</v>
      </c>
      <c r="D53" s="49">
        <f t="shared" si="0"/>
        <v>0</v>
      </c>
      <c r="E53" s="52">
        <f>'Wertung Formel'!AZ53</f>
        <v>1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E53"/>
  <sheetViews>
    <sheetView workbookViewId="0" topLeftCell="A1">
      <selection activeCell="E1" sqref="E1"/>
    </sheetView>
  </sheetViews>
  <sheetFormatPr defaultColWidth="11.421875" defaultRowHeight="12.75"/>
  <cols>
    <col min="2" max="2" width="30.7109375" style="0" customWidth="1"/>
    <col min="3" max="3" width="16.421875" style="0" customWidth="1"/>
    <col min="4" max="4" width="11.7109375" style="0" customWidth="1"/>
  </cols>
  <sheetData>
    <row r="1" ht="24.75" customHeight="1"/>
    <row r="2" spans="1:5" ht="25.5" customHeight="1">
      <c r="A2" s="69" t="s">
        <v>188</v>
      </c>
      <c r="B2" s="69"/>
      <c r="C2" s="69"/>
      <c r="D2" s="69"/>
      <c r="E2" s="50" t="s">
        <v>195</v>
      </c>
    </row>
    <row r="3" spans="1:5" ht="12.75">
      <c r="A3" s="48" t="s">
        <v>129</v>
      </c>
      <c r="B3" s="48" t="s">
        <v>1</v>
      </c>
      <c r="C3" s="48" t="s">
        <v>189</v>
      </c>
      <c r="D3" s="48" t="s">
        <v>2</v>
      </c>
      <c r="E3" s="51" t="s">
        <v>194</v>
      </c>
    </row>
    <row r="4" spans="1:5" ht="12.75">
      <c r="A4" s="47" t="s">
        <v>130</v>
      </c>
      <c r="B4" s="47" t="str">
        <f>'Wertung Formel'!A4</f>
        <v>R</v>
      </c>
      <c r="C4" s="49">
        <f>'Wertung Formel'!DD4</f>
        <v>44279</v>
      </c>
      <c r="D4" s="49">
        <f>C4/30</f>
        <v>1475.9666666666667</v>
      </c>
      <c r="E4" s="52">
        <f>'Wertung Formel'!AZ4</f>
        <v>30</v>
      </c>
    </row>
    <row r="5" spans="1:5" ht="12.75">
      <c r="A5" s="47" t="s">
        <v>131</v>
      </c>
      <c r="B5" s="47" t="str">
        <f>'Wertung Formel'!A5</f>
        <v>N</v>
      </c>
      <c r="C5" s="49">
        <f>'Wertung Formel'!DD5</f>
        <v>46331</v>
      </c>
      <c r="D5" s="49">
        <f aca="true" t="shared" si="0" ref="D5:D53">C5/30</f>
        <v>1544.3666666666666</v>
      </c>
      <c r="E5" s="52">
        <f>'Wertung Formel'!AZ5</f>
        <v>34</v>
      </c>
    </row>
    <row r="6" spans="1:5" ht="12.75">
      <c r="A6" s="47" t="s">
        <v>132</v>
      </c>
      <c r="B6" s="47" t="str">
        <f>'Wertung Formel'!A6</f>
        <v>K</v>
      </c>
      <c r="C6" s="49">
        <f>'Wertung Formel'!DD6</f>
        <v>29395</v>
      </c>
      <c r="D6" s="49">
        <f t="shared" si="0"/>
        <v>979.8333333333334</v>
      </c>
      <c r="E6" s="52">
        <f>'Wertung Formel'!AZ6</f>
        <v>22</v>
      </c>
    </row>
    <row r="7" spans="1:5" ht="12.75">
      <c r="A7" s="47" t="s">
        <v>133</v>
      </c>
      <c r="B7" s="47" t="str">
        <f>'Wertung Formel'!A7</f>
        <v>F</v>
      </c>
      <c r="C7" s="49">
        <f>'Wertung Formel'!DD7</f>
        <v>33002</v>
      </c>
      <c r="D7" s="49">
        <f t="shared" si="0"/>
        <v>1100.0666666666666</v>
      </c>
      <c r="E7" s="52">
        <f>'Wertung Formel'!AZ7</f>
        <v>25</v>
      </c>
    </row>
    <row r="8" spans="1:5" ht="12.75">
      <c r="A8" s="47" t="s">
        <v>134</v>
      </c>
      <c r="B8" s="47" t="str">
        <f>'Wertung Formel'!A8</f>
        <v>U</v>
      </c>
      <c r="C8" s="49">
        <f>'Wertung Formel'!DD8</f>
        <v>38159</v>
      </c>
      <c r="D8" s="49">
        <f t="shared" si="0"/>
        <v>1271.9666666666667</v>
      </c>
      <c r="E8" s="52">
        <f>'Wertung Formel'!AZ8</f>
        <v>32</v>
      </c>
    </row>
    <row r="9" spans="1:5" ht="12.75">
      <c r="A9" s="47" t="s">
        <v>135</v>
      </c>
      <c r="B9" s="47" t="str">
        <f>'Wertung Formel'!A9</f>
        <v>H</v>
      </c>
      <c r="C9" s="49">
        <f>'Wertung Formel'!DD9</f>
        <v>38406</v>
      </c>
      <c r="D9" s="49">
        <f t="shared" si="0"/>
        <v>1280.2</v>
      </c>
      <c r="E9" s="52">
        <f>'Wertung Formel'!AZ9</f>
        <v>32</v>
      </c>
    </row>
    <row r="10" spans="1:5" ht="12.75">
      <c r="A10" s="47" t="s">
        <v>136</v>
      </c>
      <c r="B10" s="47" t="str">
        <f>'Wertung Formel'!A10</f>
        <v>L</v>
      </c>
      <c r="C10" s="49">
        <f>'Wertung Formel'!DD10</f>
        <v>21265</v>
      </c>
      <c r="D10" s="49">
        <f t="shared" si="0"/>
        <v>708.8333333333334</v>
      </c>
      <c r="E10" s="52">
        <f>'Wertung Formel'!AZ10</f>
        <v>16</v>
      </c>
    </row>
    <row r="11" spans="1:5" ht="12.75">
      <c r="A11" s="47" t="s">
        <v>137</v>
      </c>
      <c r="B11" s="47" t="str">
        <f>'Wertung Formel'!A11</f>
        <v>Q</v>
      </c>
      <c r="C11" s="49">
        <f>'Wertung Formel'!DD11</f>
        <v>33631</v>
      </c>
      <c r="D11" s="49">
        <f t="shared" si="0"/>
        <v>1121.0333333333333</v>
      </c>
      <c r="E11" s="52">
        <f>'Wertung Formel'!AZ11</f>
        <v>27</v>
      </c>
    </row>
    <row r="12" spans="1:5" ht="12.75">
      <c r="A12" s="47" t="s">
        <v>138</v>
      </c>
      <c r="B12" s="47" t="str">
        <f>'Wertung Formel'!A12</f>
        <v>B</v>
      </c>
      <c r="C12" s="49">
        <f>'Wertung Formel'!DD12</f>
        <v>37117</v>
      </c>
      <c r="D12" s="49">
        <f t="shared" si="0"/>
        <v>1237.2333333333333</v>
      </c>
      <c r="E12" s="52">
        <f>'Wertung Formel'!AZ12</f>
        <v>33</v>
      </c>
    </row>
    <row r="13" spans="1:5" ht="12.75">
      <c r="A13" s="47" t="s">
        <v>139</v>
      </c>
      <c r="B13" s="47" t="str">
        <f>'Wertung Formel'!A13</f>
        <v>M</v>
      </c>
      <c r="C13" s="49">
        <f>'Wertung Formel'!DD13</f>
        <v>25266</v>
      </c>
      <c r="D13" s="49">
        <f t="shared" si="0"/>
        <v>842.2</v>
      </c>
      <c r="E13" s="52">
        <f>'Wertung Formel'!AZ13</f>
        <v>22</v>
      </c>
    </row>
    <row r="14" spans="1:5" ht="12.75">
      <c r="A14" s="47" t="s">
        <v>140</v>
      </c>
      <c r="B14" s="47" t="str">
        <f>'Wertung Formel'!A14</f>
        <v>G</v>
      </c>
      <c r="C14" s="49">
        <f>'Wertung Formel'!DD14</f>
        <v>24171</v>
      </c>
      <c r="D14" s="49">
        <f t="shared" si="0"/>
        <v>805.7</v>
      </c>
      <c r="E14" s="52">
        <f>'Wertung Formel'!AZ14</f>
        <v>20</v>
      </c>
    </row>
    <row r="15" spans="1:5" ht="12.75">
      <c r="A15" s="47" t="s">
        <v>141</v>
      </c>
      <c r="B15" s="47" t="str">
        <f>'Wertung Formel'!A15</f>
        <v>C</v>
      </c>
      <c r="C15" s="49">
        <f>'Wertung Formel'!DD15</f>
        <v>28785</v>
      </c>
      <c r="D15" s="49">
        <f t="shared" si="0"/>
        <v>959.5</v>
      </c>
      <c r="E15" s="52">
        <f>'Wertung Formel'!AZ15</f>
        <v>28</v>
      </c>
    </row>
    <row r="16" spans="1:5" ht="12.75">
      <c r="A16" s="47" t="s">
        <v>142</v>
      </c>
      <c r="B16" s="47" t="str">
        <f>'Wertung Formel'!A16</f>
        <v>D</v>
      </c>
      <c r="C16" s="49">
        <f>'Wertung Formel'!DD16</f>
        <v>27582</v>
      </c>
      <c r="D16" s="49">
        <f t="shared" si="0"/>
        <v>919.4</v>
      </c>
      <c r="E16" s="52">
        <f>'Wertung Formel'!AZ16</f>
        <v>26</v>
      </c>
    </row>
    <row r="17" spans="1:5" ht="12.75">
      <c r="A17" s="47" t="s">
        <v>143</v>
      </c>
      <c r="B17" s="47" t="str">
        <f>'Wertung Formel'!A17</f>
        <v>S</v>
      </c>
      <c r="C17" s="49">
        <f>'Wertung Formel'!DD17</f>
        <v>25509</v>
      </c>
      <c r="D17" s="49">
        <f t="shared" si="0"/>
        <v>850.3</v>
      </c>
      <c r="E17" s="52">
        <f>'Wertung Formel'!AZ17</f>
        <v>25</v>
      </c>
    </row>
    <row r="18" spans="1:5" ht="12.75">
      <c r="A18" s="47" t="s">
        <v>144</v>
      </c>
      <c r="B18" s="47" t="str">
        <f>'Wertung Formel'!A18</f>
        <v>O</v>
      </c>
      <c r="C18" s="49">
        <f>'Wertung Formel'!DD18</f>
        <v>20221</v>
      </c>
      <c r="D18" s="49">
        <f t="shared" si="0"/>
        <v>674.0333333333333</v>
      </c>
      <c r="E18" s="52">
        <f>'Wertung Formel'!AZ18</f>
        <v>20</v>
      </c>
    </row>
    <row r="19" spans="1:5" ht="12.75">
      <c r="A19" s="47" t="s">
        <v>145</v>
      </c>
      <c r="B19" s="47" t="str">
        <f>'Wertung Formel'!A19</f>
        <v>T</v>
      </c>
      <c r="C19" s="49">
        <f>'Wertung Formel'!DD19</f>
        <v>23749</v>
      </c>
      <c r="D19" s="49">
        <f t="shared" si="0"/>
        <v>791.6333333333333</v>
      </c>
      <c r="E19" s="52">
        <f>'Wertung Formel'!AZ19</f>
        <v>24</v>
      </c>
    </row>
    <row r="20" spans="1:5" ht="12.75">
      <c r="A20" s="47" t="s">
        <v>146</v>
      </c>
      <c r="B20" s="47" t="str">
        <f>'Wertung Formel'!A20</f>
        <v>P</v>
      </c>
      <c r="C20" s="49">
        <f>'Wertung Formel'!DD20</f>
        <v>10263</v>
      </c>
      <c r="D20" s="49">
        <f t="shared" si="0"/>
        <v>342.1</v>
      </c>
      <c r="E20" s="52">
        <f>'Wertung Formel'!AZ20</f>
        <v>10</v>
      </c>
    </row>
    <row r="21" spans="1:5" ht="12.75">
      <c r="A21" s="47" t="s">
        <v>147</v>
      </c>
      <c r="B21" s="47" t="str">
        <f>'Wertung Formel'!A21</f>
        <v>A</v>
      </c>
      <c r="C21" s="49">
        <f>'Wertung Formel'!DD21</f>
        <v>10054</v>
      </c>
      <c r="D21" s="49">
        <f t="shared" si="0"/>
        <v>335.1333333333333</v>
      </c>
      <c r="E21" s="52">
        <f>'Wertung Formel'!AZ21</f>
        <v>9</v>
      </c>
    </row>
    <row r="22" spans="1:5" ht="12.75">
      <c r="A22" s="47" t="s">
        <v>148</v>
      </c>
      <c r="B22" s="47" t="str">
        <f>'Wertung Formel'!A22</f>
        <v>J</v>
      </c>
      <c r="C22" s="49">
        <f>'Wertung Formel'!DD22</f>
        <v>6131</v>
      </c>
      <c r="D22" s="49">
        <f t="shared" si="0"/>
        <v>204.36666666666667</v>
      </c>
      <c r="E22" s="52">
        <f>'Wertung Formel'!AZ22</f>
        <v>5</v>
      </c>
    </row>
    <row r="23" spans="1:5" ht="12.75">
      <c r="A23" s="47" t="s">
        <v>149</v>
      </c>
      <c r="B23" s="47" t="str">
        <f>'Wertung Formel'!A23</f>
        <v>E</v>
      </c>
      <c r="C23" s="49">
        <f>'Wertung Formel'!DD23</f>
        <v>5646</v>
      </c>
      <c r="D23" s="49">
        <f t="shared" si="0"/>
        <v>188.2</v>
      </c>
      <c r="E23" s="52">
        <f>'Wertung Formel'!AZ23</f>
        <v>6</v>
      </c>
    </row>
    <row r="24" spans="1:5" ht="12.75">
      <c r="A24" s="47" t="s">
        <v>150</v>
      </c>
      <c r="B24" s="47" t="str">
        <f>'Wertung Formel'!A24</f>
        <v>I</v>
      </c>
      <c r="C24" s="49">
        <f>'Wertung Formel'!DD24</f>
        <v>450</v>
      </c>
      <c r="D24" s="49">
        <f t="shared" si="0"/>
        <v>15</v>
      </c>
      <c r="E24" s="52">
        <f>'Wertung Formel'!AZ24</f>
        <v>1</v>
      </c>
    </row>
    <row r="25" spans="1:5" ht="12.75">
      <c r="A25" s="47" t="s">
        <v>151</v>
      </c>
      <c r="B25" s="47" t="str">
        <f>'Wertung Formel'!A25</f>
        <v>A1</v>
      </c>
      <c r="C25" s="49">
        <f>'Wertung Formel'!DD25</f>
        <v>0</v>
      </c>
      <c r="D25" s="49">
        <f t="shared" si="0"/>
        <v>0</v>
      </c>
      <c r="E25" s="52">
        <f>'Wertung Formel'!AZ25</f>
        <v>1</v>
      </c>
    </row>
    <row r="26" spans="1:5" ht="12.75">
      <c r="A26" s="47" t="s">
        <v>152</v>
      </c>
      <c r="B26" s="47" t="str">
        <f>'Wertung Formel'!A26</f>
        <v>A10</v>
      </c>
      <c r="C26" s="49">
        <f>'Wertung Formel'!DD26</f>
        <v>0</v>
      </c>
      <c r="D26" s="49">
        <f t="shared" si="0"/>
        <v>0</v>
      </c>
      <c r="E26" s="52">
        <f>'Wertung Formel'!AZ26</f>
        <v>1</v>
      </c>
    </row>
    <row r="27" spans="1:5" ht="12.75">
      <c r="A27" s="47" t="s">
        <v>153</v>
      </c>
      <c r="B27" s="47" t="str">
        <f>'Wertung Formel'!A27</f>
        <v>A11</v>
      </c>
      <c r="C27" s="49">
        <f>'Wertung Formel'!DD27</f>
        <v>0</v>
      </c>
      <c r="D27" s="49">
        <f t="shared" si="0"/>
        <v>0</v>
      </c>
      <c r="E27" s="52">
        <f>'Wertung Formel'!AZ27</f>
        <v>1</v>
      </c>
    </row>
    <row r="28" spans="1:5" ht="12.75">
      <c r="A28" s="47" t="s">
        <v>154</v>
      </c>
      <c r="B28" s="47" t="str">
        <f>'Wertung Formel'!A28</f>
        <v>A12</v>
      </c>
      <c r="C28" s="49">
        <f>'Wertung Formel'!DD28</f>
        <v>0</v>
      </c>
      <c r="D28" s="49">
        <f t="shared" si="0"/>
        <v>0</v>
      </c>
      <c r="E28" s="52">
        <f>'Wertung Formel'!AZ28</f>
        <v>1</v>
      </c>
    </row>
    <row r="29" spans="1:5" ht="12.75">
      <c r="A29" s="47" t="s">
        <v>155</v>
      </c>
      <c r="B29" s="47" t="str">
        <f>'Wertung Formel'!A29</f>
        <v>A13</v>
      </c>
      <c r="C29" s="49">
        <f>'Wertung Formel'!DD29</f>
        <v>0</v>
      </c>
      <c r="D29" s="49">
        <f t="shared" si="0"/>
        <v>0</v>
      </c>
      <c r="E29" s="52">
        <f>'Wertung Formel'!AZ29</f>
        <v>1</v>
      </c>
    </row>
    <row r="30" spans="1:5" ht="12.75">
      <c r="A30" s="47" t="s">
        <v>156</v>
      </c>
      <c r="B30" s="47" t="str">
        <f>'Wertung Formel'!A30</f>
        <v>A14</v>
      </c>
      <c r="C30" s="49">
        <f>'Wertung Formel'!DD30</f>
        <v>0</v>
      </c>
      <c r="D30" s="49">
        <f t="shared" si="0"/>
        <v>0</v>
      </c>
      <c r="E30" s="52">
        <f>'Wertung Formel'!AZ30</f>
        <v>1</v>
      </c>
    </row>
    <row r="31" spans="1:5" ht="12.75">
      <c r="A31" s="47" t="s">
        <v>157</v>
      </c>
      <c r="B31" s="47" t="str">
        <f>'Wertung Formel'!A31</f>
        <v>A15</v>
      </c>
      <c r="C31" s="49">
        <f>'Wertung Formel'!DD31</f>
        <v>0</v>
      </c>
      <c r="D31" s="49">
        <f t="shared" si="0"/>
        <v>0</v>
      </c>
      <c r="E31" s="52">
        <f>'Wertung Formel'!AZ31</f>
        <v>1</v>
      </c>
    </row>
    <row r="32" spans="1:5" ht="12.75">
      <c r="A32" s="47" t="s">
        <v>158</v>
      </c>
      <c r="B32" s="47" t="str">
        <f>'Wertung Formel'!A32</f>
        <v>A16</v>
      </c>
      <c r="C32" s="49">
        <f>'Wertung Formel'!DD32</f>
        <v>0</v>
      </c>
      <c r="D32" s="49">
        <f t="shared" si="0"/>
        <v>0</v>
      </c>
      <c r="E32" s="52">
        <f>'Wertung Formel'!AZ32</f>
        <v>1</v>
      </c>
    </row>
    <row r="33" spans="1:5" ht="12.75">
      <c r="A33" s="47" t="s">
        <v>159</v>
      </c>
      <c r="B33" s="47" t="str">
        <f>'Wertung Formel'!A33</f>
        <v>A17</v>
      </c>
      <c r="C33" s="49">
        <f>'Wertung Formel'!DD33</f>
        <v>0</v>
      </c>
      <c r="D33" s="49">
        <f t="shared" si="0"/>
        <v>0</v>
      </c>
      <c r="E33" s="52">
        <f>'Wertung Formel'!AZ33</f>
        <v>1</v>
      </c>
    </row>
    <row r="34" spans="1:5" ht="12.75">
      <c r="A34" s="47" t="s">
        <v>160</v>
      </c>
      <c r="B34" s="47" t="str">
        <f>'Wertung Formel'!A34</f>
        <v>A18</v>
      </c>
      <c r="C34" s="49">
        <f>'Wertung Formel'!DD34</f>
        <v>0</v>
      </c>
      <c r="D34" s="49">
        <f t="shared" si="0"/>
        <v>0</v>
      </c>
      <c r="E34" s="52">
        <f>'Wertung Formel'!AZ34</f>
        <v>1</v>
      </c>
    </row>
    <row r="35" spans="1:5" ht="12.75">
      <c r="A35" s="47" t="s">
        <v>161</v>
      </c>
      <c r="B35" s="47" t="str">
        <f>'Wertung Formel'!A35</f>
        <v>A19</v>
      </c>
      <c r="C35" s="49">
        <f>'Wertung Formel'!DD35</f>
        <v>0</v>
      </c>
      <c r="D35" s="49">
        <f t="shared" si="0"/>
        <v>0</v>
      </c>
      <c r="E35" s="52">
        <f>'Wertung Formel'!AZ35</f>
        <v>1</v>
      </c>
    </row>
    <row r="36" spans="1:5" ht="12.75">
      <c r="A36" s="47" t="s">
        <v>162</v>
      </c>
      <c r="B36" s="47" t="str">
        <f>'Wertung Formel'!A36</f>
        <v>A2</v>
      </c>
      <c r="C36" s="49">
        <f>'Wertung Formel'!DD36</f>
        <v>0</v>
      </c>
      <c r="D36" s="49">
        <f t="shared" si="0"/>
        <v>0</v>
      </c>
      <c r="E36" s="52">
        <f>'Wertung Formel'!AZ36</f>
        <v>1</v>
      </c>
    </row>
    <row r="37" spans="1:5" ht="12.75">
      <c r="A37" s="47" t="s">
        <v>163</v>
      </c>
      <c r="B37" s="47" t="str">
        <f>'Wertung Formel'!A37</f>
        <v>A20</v>
      </c>
      <c r="C37" s="49">
        <f>'Wertung Formel'!DD37</f>
        <v>0</v>
      </c>
      <c r="D37" s="49">
        <f t="shared" si="0"/>
        <v>0</v>
      </c>
      <c r="E37" s="52">
        <f>'Wertung Formel'!AZ37</f>
        <v>1</v>
      </c>
    </row>
    <row r="38" spans="1:5" ht="12.75">
      <c r="A38" s="47" t="s">
        <v>164</v>
      </c>
      <c r="B38" s="47" t="str">
        <f>'Wertung Formel'!A38</f>
        <v>A21</v>
      </c>
      <c r="C38" s="49">
        <f>'Wertung Formel'!DD38</f>
        <v>0</v>
      </c>
      <c r="D38" s="49">
        <f t="shared" si="0"/>
        <v>0</v>
      </c>
      <c r="E38" s="52">
        <f>'Wertung Formel'!AZ38</f>
        <v>1</v>
      </c>
    </row>
    <row r="39" spans="1:5" ht="12.75">
      <c r="A39" s="47" t="s">
        <v>165</v>
      </c>
      <c r="B39" s="47" t="str">
        <f>'Wertung Formel'!A39</f>
        <v>A22</v>
      </c>
      <c r="C39" s="49">
        <f>'Wertung Formel'!DD39</f>
        <v>0</v>
      </c>
      <c r="D39" s="49">
        <f t="shared" si="0"/>
        <v>0</v>
      </c>
      <c r="E39" s="52">
        <f>'Wertung Formel'!AZ39</f>
        <v>1</v>
      </c>
    </row>
    <row r="40" spans="1:5" ht="12.75">
      <c r="A40" s="47" t="s">
        <v>166</v>
      </c>
      <c r="B40" s="47" t="str">
        <f>'Wertung Formel'!A40</f>
        <v>A23</v>
      </c>
      <c r="C40" s="49">
        <f>'Wertung Formel'!DD40</f>
        <v>0</v>
      </c>
      <c r="D40" s="49">
        <f t="shared" si="0"/>
        <v>0</v>
      </c>
      <c r="E40" s="52">
        <f>'Wertung Formel'!AZ40</f>
        <v>1</v>
      </c>
    </row>
    <row r="41" spans="1:5" ht="12.75">
      <c r="A41" s="47" t="s">
        <v>167</v>
      </c>
      <c r="B41" s="47" t="str">
        <f>'Wertung Formel'!A41</f>
        <v>A24</v>
      </c>
      <c r="C41" s="49">
        <f>'Wertung Formel'!DD41</f>
        <v>0</v>
      </c>
      <c r="D41" s="49">
        <f t="shared" si="0"/>
        <v>0</v>
      </c>
      <c r="E41" s="52">
        <f>'Wertung Formel'!AZ41</f>
        <v>1</v>
      </c>
    </row>
    <row r="42" spans="1:5" ht="12.75">
      <c r="A42" s="47" t="s">
        <v>168</v>
      </c>
      <c r="B42" s="47" t="str">
        <f>'Wertung Formel'!A42</f>
        <v>A3</v>
      </c>
      <c r="C42" s="49">
        <f>'Wertung Formel'!DD42</f>
        <v>0</v>
      </c>
      <c r="D42" s="49">
        <f t="shared" si="0"/>
        <v>0</v>
      </c>
      <c r="E42" s="52">
        <f>'Wertung Formel'!AZ42</f>
        <v>1</v>
      </c>
    </row>
    <row r="43" spans="1:5" ht="12.75">
      <c r="A43" s="47" t="s">
        <v>169</v>
      </c>
      <c r="B43" s="47" t="str">
        <f>'Wertung Formel'!A43</f>
        <v>A4</v>
      </c>
      <c r="C43" s="49">
        <f>'Wertung Formel'!DD43</f>
        <v>0</v>
      </c>
      <c r="D43" s="49">
        <f t="shared" si="0"/>
        <v>0</v>
      </c>
      <c r="E43" s="52">
        <f>'Wertung Formel'!AZ43</f>
        <v>1</v>
      </c>
    </row>
    <row r="44" spans="1:5" ht="12.75">
      <c r="A44" s="47" t="s">
        <v>170</v>
      </c>
      <c r="B44" s="47" t="str">
        <f>'Wertung Formel'!A44</f>
        <v>A5</v>
      </c>
      <c r="C44" s="49">
        <f>'Wertung Formel'!DD44</f>
        <v>0</v>
      </c>
      <c r="D44" s="49">
        <f t="shared" si="0"/>
        <v>0</v>
      </c>
      <c r="E44" s="52">
        <f>'Wertung Formel'!AZ44</f>
        <v>1</v>
      </c>
    </row>
    <row r="45" spans="1:5" ht="12.75">
      <c r="A45" s="47" t="s">
        <v>171</v>
      </c>
      <c r="B45" s="47" t="str">
        <f>'Wertung Formel'!A45</f>
        <v>A6</v>
      </c>
      <c r="C45" s="49">
        <f>'Wertung Formel'!DD45</f>
        <v>0</v>
      </c>
      <c r="D45" s="49">
        <f t="shared" si="0"/>
        <v>0</v>
      </c>
      <c r="E45" s="52">
        <f>'Wertung Formel'!AZ45</f>
        <v>1</v>
      </c>
    </row>
    <row r="46" spans="1:5" ht="12.75">
      <c r="A46" s="47" t="s">
        <v>172</v>
      </c>
      <c r="B46" s="47" t="str">
        <f>'Wertung Formel'!A46</f>
        <v>A7</v>
      </c>
      <c r="C46" s="49">
        <f>'Wertung Formel'!DD46</f>
        <v>0</v>
      </c>
      <c r="D46" s="49">
        <f t="shared" si="0"/>
        <v>0</v>
      </c>
      <c r="E46" s="52">
        <f>'Wertung Formel'!AZ46</f>
        <v>1</v>
      </c>
    </row>
    <row r="47" spans="1:5" ht="12.75">
      <c r="A47" s="47" t="s">
        <v>173</v>
      </c>
      <c r="B47" s="47" t="str">
        <f>'Wertung Formel'!A47</f>
        <v>A8</v>
      </c>
      <c r="C47" s="49">
        <f>'Wertung Formel'!DD47</f>
        <v>0</v>
      </c>
      <c r="D47" s="49">
        <f t="shared" si="0"/>
        <v>0</v>
      </c>
      <c r="E47" s="52">
        <f>'Wertung Formel'!AZ47</f>
        <v>1</v>
      </c>
    </row>
    <row r="48" spans="1:5" ht="12.75">
      <c r="A48" s="47" t="s">
        <v>174</v>
      </c>
      <c r="B48" s="47" t="str">
        <f>'Wertung Formel'!A48</f>
        <v>A9</v>
      </c>
      <c r="C48" s="49">
        <f>'Wertung Formel'!DD48</f>
        <v>0</v>
      </c>
      <c r="D48" s="49">
        <f t="shared" si="0"/>
        <v>0</v>
      </c>
      <c r="E48" s="52">
        <f>'Wertung Formel'!AZ48</f>
        <v>1</v>
      </c>
    </row>
    <row r="49" spans="1:5" ht="12.75">
      <c r="A49" s="47" t="s">
        <v>175</v>
      </c>
      <c r="B49" s="47" t="str">
        <f>'Wertung Formel'!A49</f>
        <v>V</v>
      </c>
      <c r="C49" s="49">
        <f>'Wertung Formel'!DD49</f>
        <v>0</v>
      </c>
      <c r="D49" s="49">
        <f t="shared" si="0"/>
        <v>0</v>
      </c>
      <c r="E49" s="52">
        <f>'Wertung Formel'!AZ49</f>
        <v>1</v>
      </c>
    </row>
    <row r="50" spans="1:5" ht="12.75">
      <c r="A50" s="47" t="s">
        <v>176</v>
      </c>
      <c r="B50" s="47" t="str">
        <f>'Wertung Formel'!A50</f>
        <v>W</v>
      </c>
      <c r="C50" s="49">
        <f>'Wertung Formel'!DD50</f>
        <v>0</v>
      </c>
      <c r="D50" s="49">
        <f t="shared" si="0"/>
        <v>0</v>
      </c>
      <c r="E50" s="52">
        <f>'Wertung Formel'!AZ50</f>
        <v>1</v>
      </c>
    </row>
    <row r="51" spans="1:5" ht="12.75">
      <c r="A51" s="47" t="s">
        <v>177</v>
      </c>
      <c r="B51" s="47" t="str">
        <f>'Wertung Formel'!A51</f>
        <v>X</v>
      </c>
      <c r="C51" s="49">
        <f>'Wertung Formel'!DD51</f>
        <v>0</v>
      </c>
      <c r="D51" s="49">
        <f t="shared" si="0"/>
        <v>0</v>
      </c>
      <c r="E51" s="52">
        <f>'Wertung Formel'!AZ51</f>
        <v>1</v>
      </c>
    </row>
    <row r="52" spans="1:5" ht="12.75">
      <c r="A52" s="47" t="s">
        <v>178</v>
      </c>
      <c r="B52" s="47" t="str">
        <f>'Wertung Formel'!A52</f>
        <v>Y</v>
      </c>
      <c r="C52" s="49">
        <f>'Wertung Formel'!DD52</f>
        <v>0</v>
      </c>
      <c r="D52" s="49">
        <f t="shared" si="0"/>
        <v>0</v>
      </c>
      <c r="E52" s="52">
        <f>'Wertung Formel'!AZ52</f>
        <v>1</v>
      </c>
    </row>
    <row r="53" spans="1:5" ht="12.75">
      <c r="A53" s="47" t="s">
        <v>179</v>
      </c>
      <c r="B53" s="47" t="str">
        <f>'Wertung Formel'!A53</f>
        <v>Z</v>
      </c>
      <c r="C53" s="49">
        <f>'Wertung Formel'!DD53</f>
        <v>0</v>
      </c>
      <c r="D53" s="49">
        <f t="shared" si="0"/>
        <v>0</v>
      </c>
      <c r="E53" s="52">
        <f>'Wertung Formel'!AZ53</f>
        <v>1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2:E53"/>
  <sheetViews>
    <sheetView workbookViewId="0" topLeftCell="A1">
      <selection activeCell="E1" sqref="E1"/>
    </sheetView>
  </sheetViews>
  <sheetFormatPr defaultColWidth="11.421875" defaultRowHeight="12.75"/>
  <cols>
    <col min="2" max="2" width="30.7109375" style="0" customWidth="1"/>
    <col min="3" max="3" width="16.421875" style="0" customWidth="1"/>
    <col min="4" max="4" width="11.7109375" style="0" customWidth="1"/>
  </cols>
  <sheetData>
    <row r="1" ht="24.75" customHeight="1"/>
    <row r="2" spans="1:5" ht="25.5" customHeight="1">
      <c r="A2" s="69" t="s">
        <v>190</v>
      </c>
      <c r="B2" s="69"/>
      <c r="C2" s="69"/>
      <c r="D2" s="69"/>
      <c r="E2" s="50" t="s">
        <v>195</v>
      </c>
    </row>
    <row r="3" spans="1:5" ht="12.75">
      <c r="A3" s="48" t="s">
        <v>129</v>
      </c>
      <c r="B3" s="48" t="s">
        <v>1</v>
      </c>
      <c r="C3" s="48" t="s">
        <v>191</v>
      </c>
      <c r="D3" s="48" t="s">
        <v>2</v>
      </c>
      <c r="E3" s="51" t="s">
        <v>194</v>
      </c>
    </row>
    <row r="4" spans="1:5" ht="12.75">
      <c r="A4" s="47" t="s">
        <v>130</v>
      </c>
      <c r="B4" s="47" t="str">
        <f>'Wertung Formel'!A4</f>
        <v>R</v>
      </c>
      <c r="C4" s="49">
        <f>'Wertung Formel'!DE4</f>
        <v>44279</v>
      </c>
      <c r="D4" s="49">
        <f>C4/35</f>
        <v>1265.1142857142856</v>
      </c>
      <c r="E4" s="52">
        <f>'Wertung Formel'!AZ4</f>
        <v>30</v>
      </c>
    </row>
    <row r="5" spans="1:5" ht="12.75">
      <c r="A5" s="47" t="s">
        <v>131</v>
      </c>
      <c r="B5" s="47" t="str">
        <f>'Wertung Formel'!A5</f>
        <v>N</v>
      </c>
      <c r="C5" s="49">
        <f>'Wertung Formel'!DE5</f>
        <v>47212</v>
      </c>
      <c r="D5" s="49">
        <f aca="true" t="shared" si="0" ref="D5:D53">C5/35</f>
        <v>1348.9142857142858</v>
      </c>
      <c r="E5" s="52">
        <f>'Wertung Formel'!AZ5</f>
        <v>34</v>
      </c>
    </row>
    <row r="6" spans="1:5" ht="12.75">
      <c r="A6" s="47" t="s">
        <v>132</v>
      </c>
      <c r="B6" s="47" t="str">
        <f>'Wertung Formel'!A6</f>
        <v>K</v>
      </c>
      <c r="C6" s="49">
        <f>'Wertung Formel'!DE6</f>
        <v>29395</v>
      </c>
      <c r="D6" s="49">
        <f t="shared" si="0"/>
        <v>839.8571428571429</v>
      </c>
      <c r="E6" s="52">
        <f>'Wertung Formel'!AZ6</f>
        <v>22</v>
      </c>
    </row>
    <row r="7" spans="1:5" ht="12.75">
      <c r="A7" s="47" t="s">
        <v>133</v>
      </c>
      <c r="B7" s="47" t="str">
        <f>'Wertung Formel'!A7</f>
        <v>F</v>
      </c>
      <c r="C7" s="49">
        <f>'Wertung Formel'!DE7</f>
        <v>33002</v>
      </c>
      <c r="D7" s="49">
        <f t="shared" si="0"/>
        <v>942.9142857142857</v>
      </c>
      <c r="E7" s="52">
        <f>'Wertung Formel'!AZ7</f>
        <v>25</v>
      </c>
    </row>
    <row r="8" spans="1:5" ht="12.75">
      <c r="A8" s="47" t="s">
        <v>134</v>
      </c>
      <c r="B8" s="47" t="str">
        <f>'Wertung Formel'!A8</f>
        <v>U</v>
      </c>
      <c r="C8" s="49">
        <f>'Wertung Formel'!DE8</f>
        <v>39379</v>
      </c>
      <c r="D8" s="49">
        <f t="shared" si="0"/>
        <v>1125.1142857142856</v>
      </c>
      <c r="E8" s="52">
        <f>'Wertung Formel'!AZ8</f>
        <v>32</v>
      </c>
    </row>
    <row r="9" spans="1:5" ht="12.75">
      <c r="A9" s="47" t="s">
        <v>135</v>
      </c>
      <c r="B9" s="47" t="str">
        <f>'Wertung Formel'!A9</f>
        <v>H</v>
      </c>
      <c r="C9" s="49">
        <f>'Wertung Formel'!DE9</f>
        <v>39199</v>
      </c>
      <c r="D9" s="49">
        <f t="shared" si="0"/>
        <v>1119.9714285714285</v>
      </c>
      <c r="E9" s="52">
        <f>'Wertung Formel'!AZ9</f>
        <v>32</v>
      </c>
    </row>
    <row r="10" spans="1:5" ht="12.75">
      <c r="A10" s="47" t="s">
        <v>136</v>
      </c>
      <c r="B10" s="47" t="str">
        <f>'Wertung Formel'!A10</f>
        <v>L</v>
      </c>
      <c r="C10" s="49">
        <f>'Wertung Formel'!DE10</f>
        <v>21265</v>
      </c>
      <c r="D10" s="49">
        <f t="shared" si="0"/>
        <v>607.5714285714286</v>
      </c>
      <c r="E10" s="52">
        <f>'Wertung Formel'!AZ10</f>
        <v>16</v>
      </c>
    </row>
    <row r="11" spans="1:5" ht="12.75">
      <c r="A11" s="47" t="s">
        <v>137</v>
      </c>
      <c r="B11" s="47" t="str">
        <f>'Wertung Formel'!A11</f>
        <v>Q</v>
      </c>
      <c r="C11" s="49">
        <f>'Wertung Formel'!DE11</f>
        <v>33631</v>
      </c>
      <c r="D11" s="49">
        <f t="shared" si="0"/>
        <v>960.8857142857142</v>
      </c>
      <c r="E11" s="52">
        <f>'Wertung Formel'!AZ11</f>
        <v>27</v>
      </c>
    </row>
    <row r="12" spans="1:5" ht="12.75">
      <c r="A12" s="47" t="s">
        <v>138</v>
      </c>
      <c r="B12" s="47" t="str">
        <f>'Wertung Formel'!A12</f>
        <v>B</v>
      </c>
      <c r="C12" s="49">
        <f>'Wertung Formel'!DE12</f>
        <v>38918</v>
      </c>
      <c r="D12" s="49">
        <f t="shared" si="0"/>
        <v>1111.942857142857</v>
      </c>
      <c r="E12" s="52">
        <f>'Wertung Formel'!AZ12</f>
        <v>33</v>
      </c>
    </row>
    <row r="13" spans="1:5" ht="12.75">
      <c r="A13" s="47" t="s">
        <v>139</v>
      </c>
      <c r="B13" s="47" t="str">
        <f>'Wertung Formel'!A13</f>
        <v>M</v>
      </c>
      <c r="C13" s="49">
        <f>'Wertung Formel'!DE13</f>
        <v>25266</v>
      </c>
      <c r="D13" s="49">
        <f t="shared" si="0"/>
        <v>721.8857142857142</v>
      </c>
      <c r="E13" s="52">
        <f>'Wertung Formel'!AZ13</f>
        <v>22</v>
      </c>
    </row>
    <row r="14" spans="1:5" ht="12.75">
      <c r="A14" s="47" t="s">
        <v>140</v>
      </c>
      <c r="B14" s="47" t="str">
        <f>'Wertung Formel'!A14</f>
        <v>G</v>
      </c>
      <c r="C14" s="49">
        <f>'Wertung Formel'!DE14</f>
        <v>24171</v>
      </c>
      <c r="D14" s="49">
        <f t="shared" si="0"/>
        <v>690.6</v>
      </c>
      <c r="E14" s="52">
        <f>'Wertung Formel'!AZ14</f>
        <v>20</v>
      </c>
    </row>
    <row r="15" spans="1:5" ht="12.75">
      <c r="A15" s="47" t="s">
        <v>141</v>
      </c>
      <c r="B15" s="47" t="str">
        <f>'Wertung Formel'!A15</f>
        <v>C</v>
      </c>
      <c r="C15" s="49">
        <f>'Wertung Formel'!DE15</f>
        <v>28785</v>
      </c>
      <c r="D15" s="49">
        <f t="shared" si="0"/>
        <v>822.4285714285714</v>
      </c>
      <c r="E15" s="52">
        <f>'Wertung Formel'!AZ15</f>
        <v>28</v>
      </c>
    </row>
    <row r="16" spans="1:5" ht="12.75">
      <c r="A16" s="47" t="s">
        <v>142</v>
      </c>
      <c r="B16" s="47" t="str">
        <f>'Wertung Formel'!A16</f>
        <v>D</v>
      </c>
      <c r="C16" s="49">
        <f>'Wertung Formel'!DE16</f>
        <v>27582</v>
      </c>
      <c r="D16" s="49">
        <f t="shared" si="0"/>
        <v>788.0571428571428</v>
      </c>
      <c r="E16" s="52">
        <f>'Wertung Formel'!AZ16</f>
        <v>26</v>
      </c>
    </row>
    <row r="17" spans="1:5" ht="12.75">
      <c r="A17" s="47" t="s">
        <v>143</v>
      </c>
      <c r="B17" s="47" t="str">
        <f>'Wertung Formel'!A17</f>
        <v>S</v>
      </c>
      <c r="C17" s="49">
        <f>'Wertung Formel'!DE17</f>
        <v>25509</v>
      </c>
      <c r="D17" s="49">
        <f t="shared" si="0"/>
        <v>728.8285714285714</v>
      </c>
      <c r="E17" s="52">
        <f>'Wertung Formel'!AZ17</f>
        <v>25</v>
      </c>
    </row>
    <row r="18" spans="1:5" ht="12.75">
      <c r="A18" s="47" t="s">
        <v>144</v>
      </c>
      <c r="B18" s="47" t="str">
        <f>'Wertung Formel'!A18</f>
        <v>O</v>
      </c>
      <c r="C18" s="49">
        <f>'Wertung Formel'!DE18</f>
        <v>20221</v>
      </c>
      <c r="D18" s="49">
        <f t="shared" si="0"/>
        <v>577.7428571428571</v>
      </c>
      <c r="E18" s="52">
        <f>'Wertung Formel'!AZ18</f>
        <v>20</v>
      </c>
    </row>
    <row r="19" spans="1:5" ht="12.75">
      <c r="A19" s="47" t="s">
        <v>145</v>
      </c>
      <c r="B19" s="47" t="str">
        <f>'Wertung Formel'!A19</f>
        <v>T</v>
      </c>
      <c r="C19" s="49">
        <f>'Wertung Formel'!DE19</f>
        <v>23749</v>
      </c>
      <c r="D19" s="49">
        <f t="shared" si="0"/>
        <v>678.5428571428571</v>
      </c>
      <c r="E19" s="52">
        <f>'Wertung Formel'!AZ19</f>
        <v>24</v>
      </c>
    </row>
    <row r="20" spans="1:5" ht="12.75">
      <c r="A20" s="47" t="s">
        <v>146</v>
      </c>
      <c r="B20" s="47" t="str">
        <f>'Wertung Formel'!A20</f>
        <v>P</v>
      </c>
      <c r="C20" s="49">
        <f>'Wertung Formel'!DE20</f>
        <v>10263</v>
      </c>
      <c r="D20" s="49">
        <f t="shared" si="0"/>
        <v>293.22857142857146</v>
      </c>
      <c r="E20" s="52">
        <f>'Wertung Formel'!AZ20</f>
        <v>10</v>
      </c>
    </row>
    <row r="21" spans="1:5" ht="12.75">
      <c r="A21" s="47" t="s">
        <v>147</v>
      </c>
      <c r="B21" s="47" t="str">
        <f>'Wertung Formel'!A21</f>
        <v>A</v>
      </c>
      <c r="C21" s="49">
        <f>'Wertung Formel'!DE21</f>
        <v>10054</v>
      </c>
      <c r="D21" s="49">
        <f t="shared" si="0"/>
        <v>287.25714285714287</v>
      </c>
      <c r="E21" s="52">
        <f>'Wertung Formel'!AZ21</f>
        <v>9</v>
      </c>
    </row>
    <row r="22" spans="1:5" ht="12.75">
      <c r="A22" s="47" t="s">
        <v>148</v>
      </c>
      <c r="B22" s="47" t="str">
        <f>'Wertung Formel'!A22</f>
        <v>J</v>
      </c>
      <c r="C22" s="49">
        <f>'Wertung Formel'!DE22</f>
        <v>6131</v>
      </c>
      <c r="D22" s="49">
        <f t="shared" si="0"/>
        <v>175.17142857142858</v>
      </c>
      <c r="E22" s="52">
        <f>'Wertung Formel'!AZ22</f>
        <v>5</v>
      </c>
    </row>
    <row r="23" spans="1:5" ht="12.75">
      <c r="A23" s="47" t="s">
        <v>149</v>
      </c>
      <c r="B23" s="47" t="str">
        <f>'Wertung Formel'!A23</f>
        <v>E</v>
      </c>
      <c r="C23" s="49">
        <f>'Wertung Formel'!DE23</f>
        <v>5646</v>
      </c>
      <c r="D23" s="49">
        <f t="shared" si="0"/>
        <v>161.31428571428572</v>
      </c>
      <c r="E23" s="52">
        <f>'Wertung Formel'!AZ23</f>
        <v>6</v>
      </c>
    </row>
    <row r="24" spans="1:5" ht="12.75">
      <c r="A24" s="47" t="s">
        <v>150</v>
      </c>
      <c r="B24" s="47" t="str">
        <f>'Wertung Formel'!A24</f>
        <v>I</v>
      </c>
      <c r="C24" s="49">
        <f>'Wertung Formel'!DE24</f>
        <v>450</v>
      </c>
      <c r="D24" s="49">
        <f t="shared" si="0"/>
        <v>12.857142857142858</v>
      </c>
      <c r="E24" s="52">
        <f>'Wertung Formel'!AZ24</f>
        <v>1</v>
      </c>
    </row>
    <row r="25" spans="1:5" ht="12.75">
      <c r="A25" s="47" t="s">
        <v>151</v>
      </c>
      <c r="B25" s="47" t="str">
        <f>'Wertung Formel'!A25</f>
        <v>A1</v>
      </c>
      <c r="C25" s="49">
        <f>'Wertung Formel'!DE25</f>
        <v>0</v>
      </c>
      <c r="D25" s="49">
        <f t="shared" si="0"/>
        <v>0</v>
      </c>
      <c r="E25" s="52">
        <f>'Wertung Formel'!AZ25</f>
        <v>1</v>
      </c>
    </row>
    <row r="26" spans="1:5" ht="12.75">
      <c r="A26" s="47" t="s">
        <v>152</v>
      </c>
      <c r="B26" s="47" t="str">
        <f>'Wertung Formel'!A26</f>
        <v>A10</v>
      </c>
      <c r="C26" s="49">
        <f>'Wertung Formel'!DE26</f>
        <v>0</v>
      </c>
      <c r="D26" s="49">
        <f t="shared" si="0"/>
        <v>0</v>
      </c>
      <c r="E26" s="52">
        <f>'Wertung Formel'!AZ26</f>
        <v>1</v>
      </c>
    </row>
    <row r="27" spans="1:5" ht="12.75">
      <c r="A27" s="47" t="s">
        <v>153</v>
      </c>
      <c r="B27" s="47" t="str">
        <f>'Wertung Formel'!A27</f>
        <v>A11</v>
      </c>
      <c r="C27" s="49">
        <f>'Wertung Formel'!DE27</f>
        <v>0</v>
      </c>
      <c r="D27" s="49">
        <f t="shared" si="0"/>
        <v>0</v>
      </c>
      <c r="E27" s="52">
        <f>'Wertung Formel'!AZ27</f>
        <v>1</v>
      </c>
    </row>
    <row r="28" spans="1:5" ht="12.75">
      <c r="A28" s="47" t="s">
        <v>154</v>
      </c>
      <c r="B28" s="47" t="str">
        <f>'Wertung Formel'!A28</f>
        <v>A12</v>
      </c>
      <c r="C28" s="49">
        <f>'Wertung Formel'!DE28</f>
        <v>0</v>
      </c>
      <c r="D28" s="49">
        <f t="shared" si="0"/>
        <v>0</v>
      </c>
      <c r="E28" s="52">
        <f>'Wertung Formel'!AZ28</f>
        <v>1</v>
      </c>
    </row>
    <row r="29" spans="1:5" ht="12.75">
      <c r="A29" s="47" t="s">
        <v>155</v>
      </c>
      <c r="B29" s="47" t="str">
        <f>'Wertung Formel'!A29</f>
        <v>A13</v>
      </c>
      <c r="C29" s="49">
        <f>'Wertung Formel'!DE29</f>
        <v>0</v>
      </c>
      <c r="D29" s="49">
        <f t="shared" si="0"/>
        <v>0</v>
      </c>
      <c r="E29" s="52">
        <f>'Wertung Formel'!AZ29</f>
        <v>1</v>
      </c>
    </row>
    <row r="30" spans="1:5" ht="12.75">
      <c r="A30" s="47" t="s">
        <v>156</v>
      </c>
      <c r="B30" s="47" t="str">
        <f>'Wertung Formel'!A30</f>
        <v>A14</v>
      </c>
      <c r="C30" s="49">
        <f>'Wertung Formel'!DE30</f>
        <v>0</v>
      </c>
      <c r="D30" s="49">
        <f t="shared" si="0"/>
        <v>0</v>
      </c>
      <c r="E30" s="52">
        <f>'Wertung Formel'!AZ30</f>
        <v>1</v>
      </c>
    </row>
    <row r="31" spans="1:5" ht="12.75">
      <c r="A31" s="47" t="s">
        <v>157</v>
      </c>
      <c r="B31" s="47" t="str">
        <f>'Wertung Formel'!A31</f>
        <v>A15</v>
      </c>
      <c r="C31" s="49">
        <f>'Wertung Formel'!DE31</f>
        <v>0</v>
      </c>
      <c r="D31" s="49">
        <f t="shared" si="0"/>
        <v>0</v>
      </c>
      <c r="E31" s="52">
        <f>'Wertung Formel'!AZ31</f>
        <v>1</v>
      </c>
    </row>
    <row r="32" spans="1:5" ht="12.75">
      <c r="A32" s="47" t="s">
        <v>158</v>
      </c>
      <c r="B32" s="47" t="str">
        <f>'Wertung Formel'!A32</f>
        <v>A16</v>
      </c>
      <c r="C32" s="49">
        <f>'Wertung Formel'!DE32</f>
        <v>0</v>
      </c>
      <c r="D32" s="49">
        <f t="shared" si="0"/>
        <v>0</v>
      </c>
      <c r="E32" s="52">
        <f>'Wertung Formel'!AZ32</f>
        <v>1</v>
      </c>
    </row>
    <row r="33" spans="1:5" ht="12.75">
      <c r="A33" s="47" t="s">
        <v>159</v>
      </c>
      <c r="B33" s="47" t="str">
        <f>'Wertung Formel'!A33</f>
        <v>A17</v>
      </c>
      <c r="C33" s="49">
        <f>'Wertung Formel'!DE33</f>
        <v>0</v>
      </c>
      <c r="D33" s="49">
        <f t="shared" si="0"/>
        <v>0</v>
      </c>
      <c r="E33" s="52">
        <f>'Wertung Formel'!AZ33</f>
        <v>1</v>
      </c>
    </row>
    <row r="34" spans="1:5" ht="12.75">
      <c r="A34" s="47" t="s">
        <v>160</v>
      </c>
      <c r="B34" s="47" t="str">
        <f>'Wertung Formel'!A34</f>
        <v>A18</v>
      </c>
      <c r="C34" s="49">
        <f>'Wertung Formel'!DE34</f>
        <v>0</v>
      </c>
      <c r="D34" s="49">
        <f t="shared" si="0"/>
        <v>0</v>
      </c>
      <c r="E34" s="52">
        <f>'Wertung Formel'!AZ34</f>
        <v>1</v>
      </c>
    </row>
    <row r="35" spans="1:5" ht="12.75">
      <c r="A35" s="47" t="s">
        <v>161</v>
      </c>
      <c r="B35" s="47" t="str">
        <f>'Wertung Formel'!A35</f>
        <v>A19</v>
      </c>
      <c r="C35" s="49">
        <f>'Wertung Formel'!DE35</f>
        <v>0</v>
      </c>
      <c r="D35" s="49">
        <f t="shared" si="0"/>
        <v>0</v>
      </c>
      <c r="E35" s="52">
        <f>'Wertung Formel'!AZ35</f>
        <v>1</v>
      </c>
    </row>
    <row r="36" spans="1:5" ht="12.75">
      <c r="A36" s="47" t="s">
        <v>162</v>
      </c>
      <c r="B36" s="47" t="str">
        <f>'Wertung Formel'!A36</f>
        <v>A2</v>
      </c>
      <c r="C36" s="49">
        <f>'Wertung Formel'!DE36</f>
        <v>0</v>
      </c>
      <c r="D36" s="49">
        <f t="shared" si="0"/>
        <v>0</v>
      </c>
      <c r="E36" s="52">
        <f>'Wertung Formel'!AZ36</f>
        <v>1</v>
      </c>
    </row>
    <row r="37" spans="1:5" ht="12.75">
      <c r="A37" s="47" t="s">
        <v>163</v>
      </c>
      <c r="B37" s="47" t="str">
        <f>'Wertung Formel'!A37</f>
        <v>A20</v>
      </c>
      <c r="C37" s="49">
        <f>'Wertung Formel'!DE37</f>
        <v>0</v>
      </c>
      <c r="D37" s="49">
        <f t="shared" si="0"/>
        <v>0</v>
      </c>
      <c r="E37" s="52">
        <f>'Wertung Formel'!AZ37</f>
        <v>1</v>
      </c>
    </row>
    <row r="38" spans="1:5" ht="12.75">
      <c r="A38" s="47" t="s">
        <v>164</v>
      </c>
      <c r="B38" s="47" t="str">
        <f>'Wertung Formel'!A38</f>
        <v>A21</v>
      </c>
      <c r="C38" s="49">
        <f>'Wertung Formel'!DE38</f>
        <v>0</v>
      </c>
      <c r="D38" s="49">
        <f t="shared" si="0"/>
        <v>0</v>
      </c>
      <c r="E38" s="52">
        <f>'Wertung Formel'!AZ38</f>
        <v>1</v>
      </c>
    </row>
    <row r="39" spans="1:5" ht="12.75">
      <c r="A39" s="47" t="s">
        <v>165</v>
      </c>
      <c r="B39" s="47" t="str">
        <f>'Wertung Formel'!A39</f>
        <v>A22</v>
      </c>
      <c r="C39" s="49">
        <f>'Wertung Formel'!DE39</f>
        <v>0</v>
      </c>
      <c r="D39" s="49">
        <f t="shared" si="0"/>
        <v>0</v>
      </c>
      <c r="E39" s="52">
        <f>'Wertung Formel'!AZ39</f>
        <v>1</v>
      </c>
    </row>
    <row r="40" spans="1:5" ht="12.75">
      <c r="A40" s="47" t="s">
        <v>166</v>
      </c>
      <c r="B40" s="47" t="str">
        <f>'Wertung Formel'!A40</f>
        <v>A23</v>
      </c>
      <c r="C40" s="49">
        <f>'Wertung Formel'!DE40</f>
        <v>0</v>
      </c>
      <c r="D40" s="49">
        <f t="shared" si="0"/>
        <v>0</v>
      </c>
      <c r="E40" s="52">
        <f>'Wertung Formel'!AZ40</f>
        <v>1</v>
      </c>
    </row>
    <row r="41" spans="1:5" ht="12.75">
      <c r="A41" s="47" t="s">
        <v>167</v>
      </c>
      <c r="B41" s="47" t="str">
        <f>'Wertung Formel'!A41</f>
        <v>A24</v>
      </c>
      <c r="C41" s="49">
        <f>'Wertung Formel'!DE41</f>
        <v>0</v>
      </c>
      <c r="D41" s="49">
        <f t="shared" si="0"/>
        <v>0</v>
      </c>
      <c r="E41" s="52">
        <f>'Wertung Formel'!AZ41</f>
        <v>1</v>
      </c>
    </row>
    <row r="42" spans="1:5" ht="12.75">
      <c r="A42" s="47" t="s">
        <v>168</v>
      </c>
      <c r="B42" s="47" t="str">
        <f>'Wertung Formel'!A42</f>
        <v>A3</v>
      </c>
      <c r="C42" s="49">
        <f>'Wertung Formel'!DE42</f>
        <v>0</v>
      </c>
      <c r="D42" s="49">
        <f t="shared" si="0"/>
        <v>0</v>
      </c>
      <c r="E42" s="52">
        <f>'Wertung Formel'!AZ42</f>
        <v>1</v>
      </c>
    </row>
    <row r="43" spans="1:5" ht="12.75">
      <c r="A43" s="47" t="s">
        <v>169</v>
      </c>
      <c r="B43" s="47" t="str">
        <f>'Wertung Formel'!A43</f>
        <v>A4</v>
      </c>
      <c r="C43" s="49">
        <f>'Wertung Formel'!DE43</f>
        <v>0</v>
      </c>
      <c r="D43" s="49">
        <f t="shared" si="0"/>
        <v>0</v>
      </c>
      <c r="E43" s="52">
        <f>'Wertung Formel'!AZ43</f>
        <v>1</v>
      </c>
    </row>
    <row r="44" spans="1:5" ht="12.75">
      <c r="A44" s="47" t="s">
        <v>170</v>
      </c>
      <c r="B44" s="47" t="str">
        <f>'Wertung Formel'!A44</f>
        <v>A5</v>
      </c>
      <c r="C44" s="49">
        <f>'Wertung Formel'!DE44</f>
        <v>0</v>
      </c>
      <c r="D44" s="49">
        <f t="shared" si="0"/>
        <v>0</v>
      </c>
      <c r="E44" s="52">
        <f>'Wertung Formel'!AZ44</f>
        <v>1</v>
      </c>
    </row>
    <row r="45" spans="1:5" ht="12.75">
      <c r="A45" s="47" t="s">
        <v>171</v>
      </c>
      <c r="B45" s="47" t="str">
        <f>'Wertung Formel'!A45</f>
        <v>A6</v>
      </c>
      <c r="C45" s="49">
        <f>'Wertung Formel'!DE45</f>
        <v>0</v>
      </c>
      <c r="D45" s="49">
        <f t="shared" si="0"/>
        <v>0</v>
      </c>
      <c r="E45" s="52">
        <f>'Wertung Formel'!AZ45</f>
        <v>1</v>
      </c>
    </row>
    <row r="46" spans="1:5" ht="12.75">
      <c r="A46" s="47" t="s">
        <v>172</v>
      </c>
      <c r="B46" s="47" t="str">
        <f>'Wertung Formel'!A46</f>
        <v>A7</v>
      </c>
      <c r="C46" s="49">
        <f>'Wertung Formel'!DE46</f>
        <v>0</v>
      </c>
      <c r="D46" s="49">
        <f t="shared" si="0"/>
        <v>0</v>
      </c>
      <c r="E46" s="52">
        <f>'Wertung Formel'!AZ46</f>
        <v>1</v>
      </c>
    </row>
    <row r="47" spans="1:5" ht="12.75">
      <c r="A47" s="47" t="s">
        <v>173</v>
      </c>
      <c r="B47" s="47" t="str">
        <f>'Wertung Formel'!A47</f>
        <v>A8</v>
      </c>
      <c r="C47" s="49">
        <f>'Wertung Formel'!DE47</f>
        <v>0</v>
      </c>
      <c r="D47" s="49">
        <f t="shared" si="0"/>
        <v>0</v>
      </c>
      <c r="E47" s="52">
        <f>'Wertung Formel'!AZ47</f>
        <v>1</v>
      </c>
    </row>
    <row r="48" spans="1:5" ht="12.75">
      <c r="A48" s="47" t="s">
        <v>174</v>
      </c>
      <c r="B48" s="47" t="str">
        <f>'Wertung Formel'!A48</f>
        <v>A9</v>
      </c>
      <c r="C48" s="49">
        <f>'Wertung Formel'!DE48</f>
        <v>0</v>
      </c>
      <c r="D48" s="49">
        <f t="shared" si="0"/>
        <v>0</v>
      </c>
      <c r="E48" s="52">
        <f>'Wertung Formel'!AZ48</f>
        <v>1</v>
      </c>
    </row>
    <row r="49" spans="1:5" ht="12.75">
      <c r="A49" s="47" t="s">
        <v>175</v>
      </c>
      <c r="B49" s="47" t="str">
        <f>'Wertung Formel'!A49</f>
        <v>V</v>
      </c>
      <c r="C49" s="49">
        <f>'Wertung Formel'!DE49</f>
        <v>0</v>
      </c>
      <c r="D49" s="49">
        <f t="shared" si="0"/>
        <v>0</v>
      </c>
      <c r="E49" s="52">
        <f>'Wertung Formel'!AZ49</f>
        <v>1</v>
      </c>
    </row>
    <row r="50" spans="1:5" ht="12.75">
      <c r="A50" s="47" t="s">
        <v>176</v>
      </c>
      <c r="B50" s="47" t="str">
        <f>'Wertung Formel'!A50</f>
        <v>W</v>
      </c>
      <c r="C50" s="49">
        <f>'Wertung Formel'!DE50</f>
        <v>0</v>
      </c>
      <c r="D50" s="49">
        <f t="shared" si="0"/>
        <v>0</v>
      </c>
      <c r="E50" s="52">
        <f>'Wertung Formel'!AZ50</f>
        <v>1</v>
      </c>
    </row>
    <row r="51" spans="1:5" ht="12.75">
      <c r="A51" s="47" t="s">
        <v>177</v>
      </c>
      <c r="B51" s="47" t="str">
        <f>'Wertung Formel'!A51</f>
        <v>X</v>
      </c>
      <c r="C51" s="49">
        <f>'Wertung Formel'!DE51</f>
        <v>0</v>
      </c>
      <c r="D51" s="49">
        <f t="shared" si="0"/>
        <v>0</v>
      </c>
      <c r="E51" s="52">
        <f>'Wertung Formel'!AZ51</f>
        <v>1</v>
      </c>
    </row>
    <row r="52" spans="1:5" ht="12.75">
      <c r="A52" s="47" t="s">
        <v>178</v>
      </c>
      <c r="B52" s="47" t="str">
        <f>'Wertung Formel'!A52</f>
        <v>Y</v>
      </c>
      <c r="C52" s="49">
        <f>'Wertung Formel'!DE52</f>
        <v>0</v>
      </c>
      <c r="D52" s="49">
        <f t="shared" si="0"/>
        <v>0</v>
      </c>
      <c r="E52" s="52">
        <f>'Wertung Formel'!AZ52</f>
        <v>1</v>
      </c>
    </row>
    <row r="53" spans="1:5" ht="12.75">
      <c r="A53" s="47" t="s">
        <v>179</v>
      </c>
      <c r="B53" s="47" t="str">
        <f>'Wertung Formel'!A53</f>
        <v>Z</v>
      </c>
      <c r="C53" s="49">
        <f>'Wertung Formel'!DE53</f>
        <v>0</v>
      </c>
      <c r="D53" s="49">
        <f t="shared" si="0"/>
        <v>0</v>
      </c>
      <c r="E53" s="52">
        <f>'Wertung Formel'!AZ53</f>
        <v>1</v>
      </c>
    </row>
  </sheetData>
  <mergeCells count="1">
    <mergeCell ref="A2:D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 Statistik</dc:title>
  <dc:subject>Skat</dc:subject>
  <dc:creator>www.skattools.de</dc:creator>
  <cp:keywords/>
  <dc:description/>
  <cp:lastModifiedBy>TS</cp:lastModifiedBy>
  <cp:lastPrinted>2000-02-08T20:25:30Z</cp:lastPrinted>
  <dcterms:created xsi:type="dcterms:W3CDTF">1999-01-31T17:33:02Z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