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90" activeTab="0"/>
  </bookViews>
  <sheets>
    <sheet name="Einleitung" sheetId="1" r:id="rId1"/>
    <sheet name="Statistik" sheetId="2" r:id="rId2"/>
  </sheets>
  <definedNames>
    <definedName name="_xlnm.Print_Area" localSheetId="1">'Statistik'!$A$2:$J$54</definedName>
    <definedName name="SortiereSchnitt">#REF!</definedName>
  </definedNames>
  <calcPr fullCalcOnLoad="1"/>
</workbook>
</file>

<file path=xl/sharedStrings.xml><?xml version="1.0" encoding="utf-8"?>
<sst xmlns="http://schemas.openxmlformats.org/spreadsheetml/2006/main" count="109" uniqueCount="109">
  <si>
    <t>Plz</t>
  </si>
  <si>
    <t>Name</t>
  </si>
  <si>
    <t>Höchst</t>
  </si>
  <si>
    <t>Niedr.</t>
  </si>
  <si>
    <t>Tage</t>
  </si>
  <si>
    <t>Nr.</t>
  </si>
  <si>
    <t>08.01.</t>
  </si>
  <si>
    <t>15.01.</t>
  </si>
  <si>
    <t>22.01.</t>
  </si>
  <si>
    <t>29.01.</t>
  </si>
  <si>
    <t>05.02.</t>
  </si>
  <si>
    <t>12.02.</t>
  </si>
  <si>
    <t>19.02.</t>
  </si>
  <si>
    <t>26.02.</t>
  </si>
  <si>
    <t>05.03.</t>
  </si>
  <si>
    <t>12.03.</t>
  </si>
  <si>
    <t>19.03.</t>
  </si>
  <si>
    <t>26.03.</t>
  </si>
  <si>
    <t>09.04.</t>
  </si>
  <si>
    <t>16.04.</t>
  </si>
  <si>
    <t>23.04.</t>
  </si>
  <si>
    <t>30.04.</t>
  </si>
  <si>
    <t>07.05.</t>
  </si>
  <si>
    <t>14.05.</t>
  </si>
  <si>
    <t>21.05.</t>
  </si>
  <si>
    <t>04.06.</t>
  </si>
  <si>
    <t>11.06.</t>
  </si>
  <si>
    <t>18.06.</t>
  </si>
  <si>
    <t>25.06.</t>
  </si>
  <si>
    <t>02.07.</t>
  </si>
  <si>
    <t>09.07.</t>
  </si>
  <si>
    <t>16.07.</t>
  </si>
  <si>
    <t>23.07.</t>
  </si>
  <si>
    <t>30.07.</t>
  </si>
  <si>
    <t>06.08.</t>
  </si>
  <si>
    <t>13.08.</t>
  </si>
  <si>
    <t>20.08.</t>
  </si>
  <si>
    <t>27.08.</t>
  </si>
  <si>
    <t>03.09.</t>
  </si>
  <si>
    <t>10.09.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</si>
  <si>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</si>
  <si>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</si>
  <si>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</si>
  <si>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</si>
  <si>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</si>
  <si>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</si>
  <si>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</si>
  <si>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</si>
  <si>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</si>
  <si>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</si>
  <si>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</si>
  <si>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</si>
  <si>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</si>
  <si>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</si>
  <si>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</si>
  <si>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</si>
  <si>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</si>
  <si>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</si>
  <si>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</si>
  <si>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</si>
  <si>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</si>
  <si>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Diese Tabellen sind für eine Ansicht von 1024 x 768 optimiert.</t>
  </si>
  <si>
    <t>Sollte das nicht übersichtlich genug sein muss der Zoom verändert werden.</t>
  </si>
  <si>
    <t>Die Tabellen können je nach Bedarf erweitert oder verändert werden.</t>
  </si>
  <si>
    <t>Vor der Eingabe sollte nach Name sortiert werden.</t>
  </si>
  <si>
    <t>V</t>
  </si>
  <si>
    <t>W</t>
  </si>
  <si>
    <t>X</t>
  </si>
  <si>
    <t>Y</t>
  </si>
  <si>
    <t>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</si>
  <si>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</si>
  <si>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</si>
  <si>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</si>
  <si>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</si>
  <si>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</si>
  <si>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</si>
  <si>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</si>
  <si>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</si>
  <si>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</si>
  <si>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</si>
  <si>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</si>
  <si>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</si>
  <si>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</si>
  <si>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</si>
  <si>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</si>
  <si>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</si>
  <si>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</si>
  <si>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</si>
  <si>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</si>
  <si>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</si>
  <si>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</si>
  <si>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</si>
  <si>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</si>
  <si>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</si>
  <si>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Ranglistenstatistik für 50 Spieler</t>
  </si>
  <si>
    <t>Farben, Textformatierung, Schriftgröße dürfen geändert werden.</t>
  </si>
  <si>
    <t>www.skattools.de</t>
  </si>
  <si>
    <t>(auf Wunsch Anfrage passe ich die Statistik + Reserve für neue Spieler jedem individuell an)</t>
  </si>
  <si>
    <t>Wertung Gesamt</t>
  </si>
  <si>
    <t>Wertung Schnitt 35</t>
  </si>
  <si>
    <t>Schnitt Gesamt</t>
  </si>
  <si>
    <t>Punkte Gesamt</t>
  </si>
  <si>
    <t>Ranglistenstatistik Stand:</t>
  </si>
  <si>
    <t>Bei klick auf die Buttons wird entsprechend sortiert.</t>
  </si>
  <si>
    <t>Sind weniger als 50 Spieler vorhanden, sollte für die übrigen am ersten Spieltag eine Null eingegeben werden.</t>
  </si>
  <si>
    <t>Zwar wird unter Tage 1 angezeigt, aber keine Errorwerte in den anderen Zellen.</t>
  </si>
  <si>
    <t>In der Statistik dürfen nur die Namen und Nummern geändert werden.</t>
  </si>
  <si>
    <t>Die anderen Zellen enthalten Formeln und dürfen nicht überschrieben werden.</t>
  </si>
  <si>
    <t>Die Eingabe der Serien erfolgt unter den Gelb markierten Tagen.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</si>
</sst>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#,##0_ ;[Red]\-#,##0\ "/>
    <numFmt numFmtId="174" formatCode="0.0"/>
    <numFmt numFmtId="175" formatCode="0.000"/>
    <numFmt numFmtId="176" formatCode="_-* #,##0.000\ &quot;DM&quot;_-;\-* #,##0.000\ &quot;DM&quot;_-;_-* &quot;-&quot;??\ &quot;DM&quot;_-;_-@_-"/>
    <numFmt numFmtId="177" formatCode="_-* #,##0.0000\ &quot;DM&quot;_-;\-* #,##0.0000\ &quot;DM&quot;_-;_-* &quot;-&quot;??\ &quot;DM&quot;_-;_-@_-"/>
    <numFmt numFmtId="178" formatCode="#,##0.00\ &quot;DM&quot;"/>
    <numFmt numFmtId="179" formatCode="#,##0_ ;\-#,##0\ "/>
    <numFmt numFmtId="180" formatCode="0_ ;[Red]\-0\ "/>
    <numFmt numFmtId="181" formatCode="d/\ mmm\ yy"/>
    <numFmt numFmtId="182" formatCode="#,##0.00_ ;[Red]\-#,##0.00\ "/>
    <numFmt numFmtId="183" formatCode="0.00_ ;[Red]\-0.00\ "/>
    <numFmt numFmtId="184" formatCode="d/\ mmmm\ yyyy"/>
    <numFmt numFmtId="185" formatCode="d/m/yy"/>
    <numFmt numFmtId="186" formatCode="_-* #.##0.00\ &quot;DM&quot;_-;\-* #.##0.00\ &quot;DM&quot;_-;_-* &quot;-&quot;??\ &quot;DM&quot;_-;_-@_-"/>
    <numFmt numFmtId="187" formatCode="#.##0.00\ &quot;DM&quot;;[Red]\-#.##0.00\ &quot;DM&quot;"/>
    <numFmt numFmtId="188" formatCode="#.##0.00\ &quot;DM&quot;"/>
    <numFmt numFmtId="189" formatCode="#.##0.00\ &quot;DM&quot;;[Red]#.##0.00\ &quot;DM&quot;"/>
    <numFmt numFmtId="190" formatCode="_-* #.##0.00\ _D_M_-;\-* #.##0.00\ _D_M_-;_-* &quot;-&quot;??\ _D_M_-;_-@_-"/>
    <numFmt numFmtId="191" formatCode="#.##0.00\ _D_M"/>
    <numFmt numFmtId="192" formatCode="#,##0.00\ [$DM-407]"/>
    <numFmt numFmtId="193" formatCode="#,##0.000\ [$DM-407]"/>
    <numFmt numFmtId="194" formatCode="#,##0.0\ [$DM-407]"/>
    <numFmt numFmtId="195" formatCode="#,##0\ [$DM-407]"/>
    <numFmt numFmtId="196" formatCode="###000"/>
    <numFmt numFmtId="197" formatCode="dd/\ mmmm\ yyyy"/>
  </numFmts>
  <fonts count="18">
    <font>
      <sz val="10"/>
      <name val="Arial"/>
      <family val="0"/>
    </font>
    <font>
      <b/>
      <sz val="10"/>
      <color indexed="1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24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horizontal="left" vertical="center"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96" fontId="0" fillId="0" borderId="3" xfId="0" applyNumberFormat="1" applyFont="1" applyBorder="1" applyAlignment="1">
      <alignment horizontal="center" vertical="center"/>
    </xf>
    <xf numFmtId="173" fontId="13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16" fontId="0" fillId="2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96" fontId="0" fillId="0" borderId="8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right" vertical="center"/>
    </xf>
    <xf numFmtId="173" fontId="0" fillId="0" borderId="9" xfId="0" applyNumberFormat="1" applyFont="1" applyBorder="1" applyAlignment="1">
      <alignment horizontal="right" vertical="center"/>
    </xf>
    <xf numFmtId="173" fontId="0" fillId="0" borderId="7" xfId="0" applyNumberFormat="1" applyFont="1" applyBorder="1" applyAlignment="1">
      <alignment horizontal="right" vertical="center"/>
    </xf>
    <xf numFmtId="173" fontId="0" fillId="0" borderId="10" xfId="0" applyNumberFormat="1" applyFont="1" applyBorder="1" applyAlignment="1">
      <alignment horizontal="right" vertical="center"/>
    </xf>
    <xf numFmtId="173" fontId="9" fillId="0" borderId="3" xfId="0" applyNumberFormat="1" applyFont="1" applyBorder="1" applyAlignment="1">
      <alignment horizontal="right" vertical="center"/>
    </xf>
    <xf numFmtId="173" fontId="13" fillId="0" borderId="7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" xfId="0" applyNumberFormat="1" applyFont="1" applyBorder="1" applyAlignment="1">
      <alignment horizontal="right" vertical="center"/>
    </xf>
    <xf numFmtId="173" fontId="0" fillId="0" borderId="3" xfId="0" applyNumberFormat="1" applyFont="1" applyBorder="1" applyAlignment="1">
      <alignment horizontal="right" vertical="center"/>
    </xf>
    <xf numFmtId="173" fontId="9" fillId="0" borderId="7" xfId="0" applyNumberFormat="1" applyFont="1" applyBorder="1" applyAlignment="1">
      <alignment horizontal="right" vertical="center"/>
    </xf>
    <xf numFmtId="173" fontId="0" fillId="0" borderId="8" xfId="0" applyNumberFormat="1" applyFont="1" applyBorder="1" applyAlignment="1">
      <alignment horizontal="right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/>
    </xf>
    <xf numFmtId="0" fontId="0" fillId="4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7" fontId="15" fillId="5" borderId="20" xfId="0" applyNumberFormat="1" applyFont="1" applyFill="1" applyBorder="1" applyAlignment="1">
      <alignment horizontal="center" vertical="center"/>
    </xf>
    <xf numFmtId="197" fontId="16" fillId="0" borderId="18" xfId="0" applyNumberFormat="1" applyFont="1" applyBorder="1" applyAlignment="1">
      <alignment horizontal="center" vertical="center"/>
    </xf>
    <xf numFmtId="197" fontId="16" fillId="0" borderId="21" xfId="0" applyNumberFormat="1" applyFont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</cellXfs>
  <cellStyles count="19">
    <cellStyle name="Normal" xfId="0"/>
    <cellStyle name="Followed Hyperlink" xfId="15"/>
    <cellStyle name="Comma" xfId="16"/>
    <cellStyle name="Comma [0]" xfId="17"/>
    <cellStyle name="Dezimal [0]_Preisskat" xfId="18"/>
    <cellStyle name="Dezimal_Preisskat" xfId="19"/>
    <cellStyle name="Hyperlink" xfId="20"/>
    <cellStyle name="Percent" xfId="21"/>
    <cellStyle name="Standard_1998 Skat statistik" xfId="22"/>
    <cellStyle name="Standard_1998 Skat statistik_1" xfId="23"/>
    <cellStyle name="Standard_1998 Skat Verein Statistik" xfId="24"/>
    <cellStyle name="Standard_9999 FORMULARE" xfId="25"/>
    <cellStyle name="Standard_AUS360" xfId="26"/>
    <cellStyle name="Standard_MANNSCHAFT" xfId="27"/>
    <cellStyle name="Standard_WAPPEN ALLGEMEIN" xfId="28"/>
    <cellStyle name="Currency" xfId="29"/>
    <cellStyle name="Currency [0]" xfId="30"/>
    <cellStyle name="Währung [0]_Preisskat" xfId="31"/>
    <cellStyle name="Währung_Preissk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0</xdr:col>
      <xdr:colOff>0</xdr:colOff>
      <xdr:row>56</xdr:row>
      <xdr:rowOff>38100</xdr:rowOff>
    </xdr:to>
    <xdr:sp macro="[0]!Makro7">
      <xdr:nvSpPr>
        <xdr:cNvPr id="1" name="AutoShape 1"/>
        <xdr:cNvSpPr>
          <a:spLocks/>
        </xdr:cNvSpPr>
      </xdr:nvSpPr>
      <xdr:spPr>
        <a:xfrm>
          <a:off x="0" y="10791825"/>
          <a:ext cx="0" cy="3619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Tage</a:t>
          </a:r>
        </a:p>
      </xdr:txBody>
    </xdr:sp>
    <xdr:clientData fPrintsWithSheet="0"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56</xdr:row>
      <xdr:rowOff>47625</xdr:rowOff>
    </xdr:to>
    <xdr:sp macro="[0]!Makro16">
      <xdr:nvSpPr>
        <xdr:cNvPr id="2" name="AutoShape 2"/>
        <xdr:cNvSpPr>
          <a:spLocks/>
        </xdr:cNvSpPr>
      </xdr:nvSpPr>
      <xdr:spPr>
        <a:xfrm>
          <a:off x="0" y="10791825"/>
          <a:ext cx="0" cy="3714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Punkte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390525</xdr:rowOff>
    </xdr:from>
    <xdr:to>
      <xdr:col>2</xdr:col>
      <xdr:colOff>457200</xdr:colOff>
      <xdr:row>0</xdr:row>
      <xdr:rowOff>647700</xdr:rowOff>
    </xdr:to>
    <xdr:sp macro="[0]!Makro2">
      <xdr:nvSpPr>
        <xdr:cNvPr id="3" name="AutoShape 18"/>
        <xdr:cNvSpPr>
          <a:spLocks/>
        </xdr:cNvSpPr>
      </xdr:nvSpPr>
      <xdr:spPr>
        <a:xfrm>
          <a:off x="542925" y="390525"/>
          <a:ext cx="201930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twoCellAnchor>
    <xdr:from>
      <xdr:col>3</xdr:col>
      <xdr:colOff>9525</xdr:colOff>
      <xdr:row>0</xdr:row>
      <xdr:rowOff>390525</xdr:rowOff>
    </xdr:from>
    <xdr:to>
      <xdr:col>3</xdr:col>
      <xdr:colOff>590550</xdr:colOff>
      <xdr:row>0</xdr:row>
      <xdr:rowOff>647700</xdr:rowOff>
    </xdr:to>
    <xdr:sp macro="[0]!Makro3">
      <xdr:nvSpPr>
        <xdr:cNvPr id="4" name="AutoShape 20"/>
        <xdr:cNvSpPr>
          <a:spLocks/>
        </xdr:cNvSpPr>
      </xdr:nvSpPr>
      <xdr:spPr>
        <a:xfrm>
          <a:off x="2590800" y="390525"/>
          <a:ext cx="581025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Schnitt</a:t>
          </a:r>
        </a:p>
      </xdr:txBody>
    </xdr:sp>
    <xdr:clientData/>
  </xdr:twoCellAnchor>
  <xdr:twoCellAnchor>
    <xdr:from>
      <xdr:col>4</xdr:col>
      <xdr:colOff>19050</xdr:colOff>
      <xdr:row>0</xdr:row>
      <xdr:rowOff>390525</xdr:rowOff>
    </xdr:from>
    <xdr:to>
      <xdr:col>4</xdr:col>
      <xdr:colOff>752475</xdr:colOff>
      <xdr:row>0</xdr:row>
      <xdr:rowOff>647700</xdr:rowOff>
    </xdr:to>
    <xdr:sp macro="[0]!Makro4">
      <xdr:nvSpPr>
        <xdr:cNvPr id="5" name="AutoShape 21"/>
        <xdr:cNvSpPr>
          <a:spLocks/>
        </xdr:cNvSpPr>
      </xdr:nvSpPr>
      <xdr:spPr>
        <a:xfrm>
          <a:off x="3228975" y="390525"/>
          <a:ext cx="733425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5</xdr:col>
      <xdr:colOff>19050</xdr:colOff>
      <xdr:row>0</xdr:row>
      <xdr:rowOff>390525</xdr:rowOff>
    </xdr:from>
    <xdr:to>
      <xdr:col>5</xdr:col>
      <xdr:colOff>647700</xdr:colOff>
      <xdr:row>0</xdr:row>
      <xdr:rowOff>647700</xdr:rowOff>
    </xdr:to>
    <xdr:sp macro="[0]!Makro5">
      <xdr:nvSpPr>
        <xdr:cNvPr id="6" name="AutoShape 22"/>
        <xdr:cNvSpPr>
          <a:spLocks/>
        </xdr:cNvSpPr>
      </xdr:nvSpPr>
      <xdr:spPr>
        <a:xfrm>
          <a:off x="4000500" y="390525"/>
          <a:ext cx="62865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Höchst</a:t>
          </a:r>
        </a:p>
      </xdr:txBody>
    </xdr:sp>
    <xdr:clientData/>
  </xdr:twoCellAnchor>
  <xdr:twoCellAnchor>
    <xdr:from>
      <xdr:col>6</xdr:col>
      <xdr:colOff>19050</xdr:colOff>
      <xdr:row>0</xdr:row>
      <xdr:rowOff>390525</xdr:rowOff>
    </xdr:from>
    <xdr:to>
      <xdr:col>6</xdr:col>
      <xdr:colOff>647700</xdr:colOff>
      <xdr:row>0</xdr:row>
      <xdr:rowOff>647700</xdr:rowOff>
    </xdr:to>
    <xdr:sp macro="[0]!Makro6">
      <xdr:nvSpPr>
        <xdr:cNvPr id="7" name="AutoShape 23"/>
        <xdr:cNvSpPr>
          <a:spLocks/>
        </xdr:cNvSpPr>
      </xdr:nvSpPr>
      <xdr:spPr>
        <a:xfrm>
          <a:off x="4667250" y="390525"/>
          <a:ext cx="62865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Niedr.</a:t>
          </a:r>
        </a:p>
      </xdr:txBody>
    </xdr:sp>
    <xdr:clientData/>
  </xdr:twoCellAnchor>
  <xdr:twoCellAnchor>
    <xdr:from>
      <xdr:col>7</xdr:col>
      <xdr:colOff>19050</xdr:colOff>
      <xdr:row>0</xdr:row>
      <xdr:rowOff>390525</xdr:rowOff>
    </xdr:from>
    <xdr:to>
      <xdr:col>7</xdr:col>
      <xdr:colOff>647700</xdr:colOff>
      <xdr:row>0</xdr:row>
      <xdr:rowOff>647700</xdr:rowOff>
    </xdr:to>
    <xdr:sp macro="[0]!Makro7">
      <xdr:nvSpPr>
        <xdr:cNvPr id="8" name="AutoShape 24"/>
        <xdr:cNvSpPr>
          <a:spLocks/>
        </xdr:cNvSpPr>
      </xdr:nvSpPr>
      <xdr:spPr>
        <a:xfrm>
          <a:off x="5343525" y="390525"/>
          <a:ext cx="62865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Schnitt</a:t>
          </a:r>
        </a:p>
      </xdr:txBody>
    </xdr:sp>
    <xdr:clientData/>
  </xdr:twoCellAnchor>
  <xdr:twoCellAnchor>
    <xdr:from>
      <xdr:col>8</xdr:col>
      <xdr:colOff>0</xdr:colOff>
      <xdr:row>0</xdr:row>
      <xdr:rowOff>390525</xdr:rowOff>
    </xdr:from>
    <xdr:to>
      <xdr:col>8</xdr:col>
      <xdr:colOff>742950</xdr:colOff>
      <xdr:row>0</xdr:row>
      <xdr:rowOff>647700</xdr:rowOff>
    </xdr:to>
    <xdr:sp macro="[0]!Makro8">
      <xdr:nvSpPr>
        <xdr:cNvPr id="9" name="AutoShape 25"/>
        <xdr:cNvSpPr>
          <a:spLocks/>
        </xdr:cNvSpPr>
      </xdr:nvSpPr>
      <xdr:spPr>
        <a:xfrm>
          <a:off x="6000750" y="390525"/>
          <a:ext cx="74295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8</xdr:col>
      <xdr:colOff>771525</xdr:colOff>
      <xdr:row>0</xdr:row>
      <xdr:rowOff>390525</xdr:rowOff>
    </xdr:from>
    <xdr:to>
      <xdr:col>9</xdr:col>
      <xdr:colOff>419100</xdr:colOff>
      <xdr:row>0</xdr:row>
      <xdr:rowOff>647700</xdr:rowOff>
    </xdr:to>
    <xdr:sp macro="[0]!Makro9">
      <xdr:nvSpPr>
        <xdr:cNvPr id="10" name="AutoShape 26"/>
        <xdr:cNvSpPr>
          <a:spLocks/>
        </xdr:cNvSpPr>
      </xdr:nvSpPr>
      <xdr:spPr>
        <a:xfrm>
          <a:off x="6772275" y="390525"/>
          <a:ext cx="428625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Tage</a:t>
          </a:r>
        </a:p>
      </xdr:txBody>
    </xdr:sp>
    <xdr:clientData/>
  </xdr:twoCellAnchor>
  <xdr:twoCellAnchor>
    <xdr:from>
      <xdr:col>0</xdr:col>
      <xdr:colOff>19050</xdr:colOff>
      <xdr:row>0</xdr:row>
      <xdr:rowOff>390525</xdr:rowOff>
    </xdr:from>
    <xdr:to>
      <xdr:col>0</xdr:col>
      <xdr:colOff>514350</xdr:colOff>
      <xdr:row>0</xdr:row>
      <xdr:rowOff>647700</xdr:rowOff>
    </xdr:to>
    <xdr:sp macro="[0]!Makro10">
      <xdr:nvSpPr>
        <xdr:cNvPr id="11" name="AutoShape 27"/>
        <xdr:cNvSpPr>
          <a:spLocks/>
        </xdr:cNvSpPr>
      </xdr:nvSpPr>
      <xdr:spPr>
        <a:xfrm>
          <a:off x="19050" y="390525"/>
          <a:ext cx="495300" cy="2571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Druck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ttools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13"/>
  <sheetViews>
    <sheetView tabSelected="1" workbookViewId="0" topLeftCell="A1">
      <selection activeCell="A12" sqref="A12:L12"/>
    </sheetView>
  </sheetViews>
  <sheetFormatPr defaultColWidth="11.421875" defaultRowHeight="12.75"/>
  <sheetData>
    <row r="1" spans="1:12" ht="30" customHeight="1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0" customHeight="1">
      <c r="A3" s="33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0" customHeight="1">
      <c r="A4" s="33" t="s">
        <v>63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0" customHeight="1">
      <c r="A5" s="33" t="s">
        <v>64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0" customHeight="1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30" customHeight="1">
      <c r="A7" s="31" t="s">
        <v>105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30" customHeight="1">
      <c r="A8" s="32" t="s">
        <v>106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30" customHeight="1">
      <c r="A9" s="32" t="s">
        <v>107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0" customHeight="1">
      <c r="A10" s="31" t="s">
        <v>95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30" customHeight="1">
      <c r="A11" s="31" t="s">
        <v>97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30" customHeight="1">
      <c r="A12" s="32" t="s">
        <v>108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30">
      <c r="A13" s="30" t="s">
        <v>96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mergeCells count="13">
    <mergeCell ref="A1:L1"/>
    <mergeCell ref="A2:L2"/>
    <mergeCell ref="A3:L3"/>
    <mergeCell ref="A4:L4"/>
    <mergeCell ref="A6:L6"/>
    <mergeCell ref="A7:L7"/>
    <mergeCell ref="A10:L10"/>
    <mergeCell ref="A5:L5"/>
    <mergeCell ref="A13:L13"/>
    <mergeCell ref="A11:L11"/>
    <mergeCell ref="A8:L8"/>
    <mergeCell ref="A12:L12"/>
    <mergeCell ref="A9:L9"/>
  </mergeCells>
  <hyperlinks>
    <hyperlink ref="A13:L13" r:id="rId1" display="http://www.skattools.de/"/>
  </hyperlinks>
  <printOptions/>
  <pageMargins left="0.75" right="0.75" top="1" bottom="1" header="0.4921259845" footer="0.492125984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ES54"/>
  <sheetViews>
    <sheetView workbookViewId="0" topLeftCell="A1">
      <pane xSplit="3" topLeftCell="D1" activePane="topRight" state="frozen"/>
      <selection pane="topLeft" activeCell="A1" sqref="A1"/>
      <selection pane="topRight" activeCell="O6" sqref="O6"/>
    </sheetView>
  </sheetViews>
  <sheetFormatPr defaultColWidth="11.421875" defaultRowHeight="12.75"/>
  <cols>
    <col min="1" max="1" width="8.00390625" style="0" customWidth="1"/>
    <col min="2" max="2" width="23.57421875" style="0" customWidth="1"/>
    <col min="3" max="3" width="7.140625" style="0" customWidth="1"/>
    <col min="4" max="4" width="9.421875" style="0" customWidth="1"/>
    <col min="5" max="5" width="11.57421875" style="0" customWidth="1"/>
    <col min="6" max="6" width="10.00390625" style="0" customWidth="1"/>
    <col min="7" max="8" width="10.140625" style="0" customWidth="1"/>
    <col min="9" max="9" width="11.7109375" style="0" customWidth="1"/>
    <col min="10" max="10" width="6.421875" style="0" customWidth="1"/>
    <col min="11" max="11" width="1.1484375" style="0" customWidth="1"/>
    <col min="12" max="111" width="6.7109375" style="0" customWidth="1"/>
    <col min="112" max="147" width="4.7109375" style="0" customWidth="1"/>
    <col min="148" max="148" width="1.7109375" style="0" customWidth="1"/>
    <col min="149" max="149" width="6.7109375" style="0" customWidth="1"/>
  </cols>
  <sheetData>
    <row r="1" spans="1:10" ht="54" customHeight="1" thickBot="1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</row>
    <row r="2" spans="1:149" ht="19.5" customHeight="1" thickBot="1">
      <c r="A2" s="41" t="s">
        <v>102</v>
      </c>
      <c r="B2" s="42"/>
      <c r="C2" s="42"/>
      <c r="D2" s="42"/>
      <c r="E2" s="42"/>
      <c r="F2" s="43"/>
      <c r="G2" s="44"/>
      <c r="H2" s="45">
        <f ca="1">TODAY()</f>
        <v>36702</v>
      </c>
      <c r="I2" s="46"/>
      <c r="J2" s="47"/>
      <c r="ES2">
        <v>30</v>
      </c>
    </row>
    <row r="3" spans="1:111" ht="12.75">
      <c r="A3" s="54" t="s">
        <v>0</v>
      </c>
      <c r="B3" s="55" t="s">
        <v>1</v>
      </c>
      <c r="C3" s="57" t="s">
        <v>5</v>
      </c>
      <c r="D3" s="34" t="s">
        <v>100</v>
      </c>
      <c r="E3" s="36" t="s">
        <v>101</v>
      </c>
      <c r="F3" s="48" t="s">
        <v>2</v>
      </c>
      <c r="G3" s="50" t="s">
        <v>3</v>
      </c>
      <c r="H3" s="52" t="s">
        <v>99</v>
      </c>
      <c r="I3" s="53" t="s">
        <v>98</v>
      </c>
      <c r="J3" s="39" t="s">
        <v>4</v>
      </c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10">
        <v>7</v>
      </c>
      <c r="S3" s="10">
        <v>8</v>
      </c>
      <c r="T3" s="10">
        <v>9</v>
      </c>
      <c r="U3" s="10">
        <v>10</v>
      </c>
      <c r="V3" s="10">
        <v>11</v>
      </c>
      <c r="W3" s="10">
        <v>12</v>
      </c>
      <c r="X3" s="10">
        <v>13</v>
      </c>
      <c r="Y3" s="10">
        <v>14</v>
      </c>
      <c r="Z3" s="10">
        <v>15</v>
      </c>
      <c r="AA3" s="10">
        <v>16</v>
      </c>
      <c r="AB3" s="10">
        <v>17</v>
      </c>
      <c r="AC3" s="10">
        <v>18</v>
      </c>
      <c r="AD3" s="10">
        <v>19</v>
      </c>
      <c r="AE3" s="10">
        <v>20</v>
      </c>
      <c r="AF3" s="10">
        <v>21</v>
      </c>
      <c r="AG3" s="10">
        <v>22</v>
      </c>
      <c r="AH3" s="10">
        <v>23</v>
      </c>
      <c r="AI3" s="10">
        <v>24</v>
      </c>
      <c r="AJ3" s="10">
        <v>25</v>
      </c>
      <c r="AK3" s="10">
        <v>26</v>
      </c>
      <c r="AL3" s="10">
        <v>27</v>
      </c>
      <c r="AM3" s="10">
        <v>28</v>
      </c>
      <c r="AN3" s="10">
        <v>29</v>
      </c>
      <c r="AO3" s="10">
        <v>30</v>
      </c>
      <c r="AP3" s="10">
        <v>31</v>
      </c>
      <c r="AQ3" s="10">
        <v>32</v>
      </c>
      <c r="AR3" s="10">
        <v>33</v>
      </c>
      <c r="AS3" s="10">
        <v>34</v>
      </c>
      <c r="AT3" s="10">
        <v>35</v>
      </c>
      <c r="AU3" s="10">
        <v>36</v>
      </c>
      <c r="AV3" s="10">
        <v>37</v>
      </c>
      <c r="AW3" s="10">
        <v>38</v>
      </c>
      <c r="AX3" s="10">
        <v>39</v>
      </c>
      <c r="AY3" s="10">
        <v>40</v>
      </c>
      <c r="AZ3" s="10">
        <v>41</v>
      </c>
      <c r="BA3" s="10">
        <v>42</v>
      </c>
      <c r="BB3" s="10">
        <v>43</v>
      </c>
      <c r="BC3" s="10">
        <v>44</v>
      </c>
      <c r="BD3" s="10">
        <v>45</v>
      </c>
      <c r="BE3" s="10">
        <v>46</v>
      </c>
      <c r="BF3" s="10">
        <v>47</v>
      </c>
      <c r="BG3" s="10">
        <v>48</v>
      </c>
      <c r="BH3" s="10">
        <v>49</v>
      </c>
      <c r="BI3" s="10">
        <v>50</v>
      </c>
      <c r="BJ3" s="10">
        <v>51</v>
      </c>
      <c r="BK3" s="10">
        <v>52</v>
      </c>
      <c r="BL3" s="10">
        <v>53</v>
      </c>
      <c r="BM3" s="10">
        <v>54</v>
      </c>
      <c r="BN3" s="10">
        <v>55</v>
      </c>
      <c r="BO3" s="10">
        <v>56</v>
      </c>
      <c r="BP3" s="10">
        <v>57</v>
      </c>
      <c r="BQ3" s="10">
        <v>58</v>
      </c>
      <c r="BR3" s="10">
        <v>59</v>
      </c>
      <c r="BS3" s="10">
        <v>60</v>
      </c>
      <c r="BT3" s="10">
        <v>61</v>
      </c>
      <c r="BU3" s="10">
        <v>62</v>
      </c>
      <c r="BV3" s="10">
        <v>63</v>
      </c>
      <c r="BW3" s="10">
        <v>64</v>
      </c>
      <c r="BX3" s="10">
        <v>65</v>
      </c>
      <c r="BY3" s="10">
        <v>66</v>
      </c>
      <c r="BZ3" s="10">
        <v>67</v>
      </c>
      <c r="CA3" s="10">
        <v>68</v>
      </c>
      <c r="CB3" s="10">
        <v>69</v>
      </c>
      <c r="CC3" s="10">
        <v>70</v>
      </c>
      <c r="CD3" s="10">
        <v>71</v>
      </c>
      <c r="CE3" s="10">
        <v>72</v>
      </c>
      <c r="CF3" s="10">
        <v>73</v>
      </c>
      <c r="CG3" s="10">
        <v>74</v>
      </c>
      <c r="CH3" s="10">
        <v>75</v>
      </c>
      <c r="CI3" s="10">
        <v>76</v>
      </c>
      <c r="CJ3" s="10">
        <v>77</v>
      </c>
      <c r="CK3" s="10">
        <v>78</v>
      </c>
      <c r="CL3" s="10">
        <v>79</v>
      </c>
      <c r="CM3" s="10">
        <v>80</v>
      </c>
      <c r="CN3" s="10">
        <v>81</v>
      </c>
      <c r="CO3" s="10">
        <v>82</v>
      </c>
      <c r="CP3" s="10">
        <v>83</v>
      </c>
      <c r="CQ3" s="10">
        <v>84</v>
      </c>
      <c r="CR3" s="10">
        <v>85</v>
      </c>
      <c r="CS3" s="10">
        <v>86</v>
      </c>
      <c r="CT3" s="10">
        <v>87</v>
      </c>
      <c r="CU3" s="10">
        <v>88</v>
      </c>
      <c r="CV3" s="10">
        <v>89</v>
      </c>
      <c r="CW3" s="10">
        <v>90</v>
      </c>
      <c r="CX3" s="10">
        <v>91</v>
      </c>
      <c r="CY3" s="10">
        <v>92</v>
      </c>
      <c r="CZ3" s="10">
        <v>93</v>
      </c>
      <c r="DA3" s="10">
        <v>94</v>
      </c>
      <c r="DB3" s="10">
        <v>95</v>
      </c>
      <c r="DC3" s="10">
        <v>96</v>
      </c>
      <c r="DD3" s="10">
        <v>97</v>
      </c>
      <c r="DE3" s="10">
        <v>98</v>
      </c>
      <c r="DF3" s="10">
        <v>99</v>
      </c>
      <c r="DG3" s="10">
        <v>100</v>
      </c>
    </row>
    <row r="4" spans="1:149" ht="12.75">
      <c r="A4" s="49"/>
      <c r="B4" s="56"/>
      <c r="C4" s="51"/>
      <c r="D4" s="35"/>
      <c r="E4" s="37"/>
      <c r="F4" s="49"/>
      <c r="G4" s="51"/>
      <c r="H4" s="35"/>
      <c r="I4" s="37"/>
      <c r="J4" s="40"/>
      <c r="L4" s="11" t="s">
        <v>6</v>
      </c>
      <c r="M4" s="10" t="s">
        <v>7</v>
      </c>
      <c r="N4" s="11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2" t="s">
        <v>16</v>
      </c>
      <c r="W4" s="10" t="s">
        <v>17</v>
      </c>
      <c r="X4" s="10" t="s">
        <v>18</v>
      </c>
      <c r="Y4" s="10" t="s">
        <v>19</v>
      </c>
      <c r="Z4" s="10" t="s">
        <v>20</v>
      </c>
      <c r="AA4" s="10" t="s">
        <v>21</v>
      </c>
      <c r="AB4" s="10" t="s">
        <v>22</v>
      </c>
      <c r="AC4" s="10" t="s">
        <v>23</v>
      </c>
      <c r="AD4" s="10" t="s">
        <v>24</v>
      </c>
      <c r="AE4" s="10" t="s">
        <v>25</v>
      </c>
      <c r="AF4" s="10" t="s">
        <v>26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32</v>
      </c>
      <c r="AM4" s="10" t="s">
        <v>33</v>
      </c>
      <c r="AN4" s="10" t="s">
        <v>34</v>
      </c>
      <c r="AO4" s="10" t="s">
        <v>35</v>
      </c>
      <c r="AP4" s="10" t="s">
        <v>36</v>
      </c>
      <c r="AQ4" s="10" t="s">
        <v>37</v>
      </c>
      <c r="AR4" s="10" t="s">
        <v>38</v>
      </c>
      <c r="AS4" s="10" t="s">
        <v>39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">
        <v>1</v>
      </c>
      <c r="DI4" s="1">
        <v>2</v>
      </c>
      <c r="DJ4" s="1">
        <v>3</v>
      </c>
      <c r="DK4" s="1">
        <v>4</v>
      </c>
      <c r="DL4" s="1">
        <v>5</v>
      </c>
      <c r="DM4" s="1">
        <v>6</v>
      </c>
      <c r="DN4" s="1">
        <v>7</v>
      </c>
      <c r="DO4" s="1">
        <v>8</v>
      </c>
      <c r="DP4" s="1">
        <v>9</v>
      </c>
      <c r="DQ4" s="1">
        <v>10</v>
      </c>
      <c r="DR4" s="1">
        <v>11</v>
      </c>
      <c r="DS4" s="1">
        <v>12</v>
      </c>
      <c r="DT4" s="1">
        <v>13</v>
      </c>
      <c r="DU4" s="1">
        <v>14</v>
      </c>
      <c r="DV4" s="1">
        <v>15</v>
      </c>
      <c r="DW4" s="1">
        <v>16</v>
      </c>
      <c r="DX4" s="1">
        <v>17</v>
      </c>
      <c r="DY4" s="1">
        <v>18</v>
      </c>
      <c r="DZ4" s="1">
        <v>19</v>
      </c>
      <c r="EA4" s="1">
        <v>20</v>
      </c>
      <c r="EB4" s="1">
        <v>21</v>
      </c>
      <c r="EC4" s="1">
        <v>22</v>
      </c>
      <c r="ED4" s="1">
        <v>23</v>
      </c>
      <c r="EE4" s="1">
        <v>24</v>
      </c>
      <c r="EF4" s="1">
        <v>25</v>
      </c>
      <c r="EG4" s="1">
        <v>26</v>
      </c>
      <c r="EH4" s="1">
        <v>27</v>
      </c>
      <c r="EI4" s="1">
        <v>28</v>
      </c>
      <c r="EJ4" s="1">
        <v>29</v>
      </c>
      <c r="EK4" s="1">
        <v>30</v>
      </c>
      <c r="EL4" s="3">
        <v>1</v>
      </c>
      <c r="EM4" s="3">
        <v>2</v>
      </c>
      <c r="EN4" s="3">
        <v>3</v>
      </c>
      <c r="EO4" s="3">
        <v>4</v>
      </c>
      <c r="EP4" s="3">
        <v>5</v>
      </c>
      <c r="EQ4" s="1"/>
      <c r="ES4" s="1">
        <v>35</v>
      </c>
    </row>
    <row r="5" spans="1:149" ht="15">
      <c r="A5" s="4">
        <v>1</v>
      </c>
      <c r="B5" s="5" t="s">
        <v>57</v>
      </c>
      <c r="C5" s="6"/>
      <c r="D5" s="17">
        <f aca="true" t="shared" si="0" ref="D5:D54">AVERAGE(L5:DG5)</f>
        <v>822.1770833333334</v>
      </c>
      <c r="E5" s="18">
        <f aca="true" t="shared" si="1" ref="E5:E54">SUM(L5:DG5)</f>
        <v>78929</v>
      </c>
      <c r="F5" s="7">
        <f aca="true" t="shared" si="2" ref="F5:F54">MAX(L5:DG5)</f>
        <v>2331</v>
      </c>
      <c r="G5" s="21">
        <f aca="true" t="shared" si="3" ref="G5:G54">MIN(L5:DG5)</f>
        <v>200</v>
      </c>
      <c r="H5" s="24">
        <f aca="true" t="shared" si="4" ref="H5:H54">I5/35</f>
        <v>1296.6</v>
      </c>
      <c r="I5" s="25">
        <f aca="true" t="shared" si="5" ref="I5:I54">ES5</f>
        <v>45381</v>
      </c>
      <c r="J5" s="28">
        <f aca="true" t="shared" si="6" ref="J5:J54">COUNT(L5:DG5)</f>
        <v>96</v>
      </c>
      <c r="L5" s="9"/>
      <c r="M5" s="9"/>
      <c r="N5" s="9">
        <v>1120</v>
      </c>
      <c r="O5" s="9">
        <v>1707</v>
      </c>
      <c r="P5" s="9">
        <v>2084</v>
      </c>
      <c r="Q5" s="9">
        <v>1287</v>
      </c>
      <c r="R5" s="9">
        <v>1885</v>
      </c>
      <c r="S5" s="9">
        <v>2331</v>
      </c>
      <c r="T5" s="9">
        <v>2221</v>
      </c>
      <c r="U5" s="9">
        <v>1463</v>
      </c>
      <c r="V5" s="9">
        <v>1714</v>
      </c>
      <c r="W5" s="9">
        <v>848</v>
      </c>
      <c r="X5" s="9">
        <v>1013</v>
      </c>
      <c r="Y5" s="9">
        <v>894</v>
      </c>
      <c r="Z5" s="9">
        <v>1805</v>
      </c>
      <c r="AA5" s="9">
        <v>1511</v>
      </c>
      <c r="AB5" s="9"/>
      <c r="AC5" s="9">
        <v>1281</v>
      </c>
      <c r="AD5" s="9">
        <v>1551</v>
      </c>
      <c r="AE5" s="9">
        <v>870</v>
      </c>
      <c r="AF5" s="9">
        <v>1604</v>
      </c>
      <c r="AG5" s="9">
        <v>1968</v>
      </c>
      <c r="AH5" s="9">
        <v>1156</v>
      </c>
      <c r="AI5" s="9">
        <v>1142</v>
      </c>
      <c r="AJ5" s="9">
        <v>1188</v>
      </c>
      <c r="AK5" s="9">
        <v>1406</v>
      </c>
      <c r="AL5" s="9">
        <v>1425</v>
      </c>
      <c r="AM5" s="9">
        <v>2200</v>
      </c>
      <c r="AN5" s="9"/>
      <c r="AO5" s="9">
        <v>1368</v>
      </c>
      <c r="AP5" s="9">
        <v>1398</v>
      </c>
      <c r="AQ5" s="9">
        <v>1317</v>
      </c>
      <c r="AR5" s="9">
        <v>889</v>
      </c>
      <c r="AS5" s="9">
        <v>1633</v>
      </c>
      <c r="AT5" s="9">
        <v>200</v>
      </c>
      <c r="AU5" s="9">
        <v>210</v>
      </c>
      <c r="AV5" s="9">
        <v>220</v>
      </c>
      <c r="AW5" s="9">
        <v>230</v>
      </c>
      <c r="AX5" s="9">
        <v>240</v>
      </c>
      <c r="AY5" s="9">
        <v>250</v>
      </c>
      <c r="AZ5" s="9">
        <v>260</v>
      </c>
      <c r="BA5" s="9">
        <v>270</v>
      </c>
      <c r="BB5" s="9">
        <v>280</v>
      </c>
      <c r="BC5" s="9">
        <v>290</v>
      </c>
      <c r="BD5" s="9">
        <v>300</v>
      </c>
      <c r="BE5" s="9">
        <v>310</v>
      </c>
      <c r="BF5" s="9">
        <v>320</v>
      </c>
      <c r="BG5" s="9">
        <v>330</v>
      </c>
      <c r="BH5" s="9">
        <v>340</v>
      </c>
      <c r="BI5" s="9">
        <v>350</v>
      </c>
      <c r="BJ5" s="9">
        <v>360</v>
      </c>
      <c r="BK5" s="9">
        <v>370</v>
      </c>
      <c r="BL5" s="9">
        <v>380</v>
      </c>
      <c r="BM5" s="9">
        <v>390</v>
      </c>
      <c r="BN5" s="9">
        <v>400</v>
      </c>
      <c r="BO5" s="9">
        <v>410</v>
      </c>
      <c r="BP5" s="9">
        <v>420</v>
      </c>
      <c r="BQ5" s="9">
        <v>430</v>
      </c>
      <c r="BR5" s="9">
        <v>440</v>
      </c>
      <c r="BS5" s="9">
        <v>450</v>
      </c>
      <c r="BT5" s="9">
        <v>460</v>
      </c>
      <c r="BU5" s="9">
        <v>470</v>
      </c>
      <c r="BV5" s="9">
        <v>480</v>
      </c>
      <c r="BW5" s="9">
        <v>490</v>
      </c>
      <c r="BX5" s="9">
        <v>500</v>
      </c>
      <c r="BY5" s="9">
        <v>510</v>
      </c>
      <c r="BZ5" s="9">
        <v>520</v>
      </c>
      <c r="CA5" s="9">
        <v>530</v>
      </c>
      <c r="CB5" s="9">
        <v>540</v>
      </c>
      <c r="CC5" s="9">
        <v>550</v>
      </c>
      <c r="CD5" s="9">
        <v>560</v>
      </c>
      <c r="CE5" s="9">
        <v>570</v>
      </c>
      <c r="CF5" s="9">
        <v>580</v>
      </c>
      <c r="CG5" s="9">
        <v>590</v>
      </c>
      <c r="CH5" s="9">
        <v>600</v>
      </c>
      <c r="CI5" s="9">
        <v>610</v>
      </c>
      <c r="CJ5" s="9">
        <v>620</v>
      </c>
      <c r="CK5" s="9">
        <v>630</v>
      </c>
      <c r="CL5" s="9">
        <v>640</v>
      </c>
      <c r="CM5" s="9">
        <v>650</v>
      </c>
      <c r="CN5" s="9">
        <v>660</v>
      </c>
      <c r="CO5" s="9">
        <v>670</v>
      </c>
      <c r="CP5" s="9">
        <v>680</v>
      </c>
      <c r="CQ5" s="9">
        <v>690</v>
      </c>
      <c r="CR5" s="9">
        <v>700</v>
      </c>
      <c r="CS5" s="9">
        <v>710</v>
      </c>
      <c r="CT5" s="9">
        <v>720</v>
      </c>
      <c r="CU5" s="9">
        <v>730</v>
      </c>
      <c r="CV5" s="9">
        <v>740</v>
      </c>
      <c r="CW5" s="9">
        <v>750</v>
      </c>
      <c r="CX5" s="9">
        <v>760</v>
      </c>
      <c r="CY5" s="9">
        <v>770</v>
      </c>
      <c r="CZ5" s="9">
        <v>780</v>
      </c>
      <c r="DA5" s="9">
        <v>790</v>
      </c>
      <c r="DB5" s="9">
        <v>800</v>
      </c>
      <c r="DC5" s="9">
        <v>810</v>
      </c>
      <c r="DD5" s="9">
        <v>820</v>
      </c>
      <c r="DE5" s="9">
        <v>830</v>
      </c>
      <c r="DF5" s="9">
        <v>840</v>
      </c>
      <c r="DG5" s="9">
        <v>850</v>
      </c>
      <c r="DH5" s="2">
        <f aca="true" t="shared" si="7" ref="DH5:DH54">IF(COUNT(L5:DG5)&gt;0,LARGE(L5:DG5,1))</f>
        <v>2331</v>
      </c>
      <c r="DI5" s="2">
        <f aca="true" t="shared" si="8" ref="DI5:DI54">IF(COUNT(L5:DG5)&gt;1,LARGE(L5:DG5,2))</f>
        <v>2221</v>
      </c>
      <c r="DJ5" s="2">
        <f aca="true" t="shared" si="9" ref="DJ5:DJ54">IF(COUNT(L5:DG5)&gt;2,LARGE(L5:DG5,3))</f>
        <v>2200</v>
      </c>
      <c r="DK5" s="2">
        <f aca="true" t="shared" si="10" ref="DK5:DK54">IF(COUNT(L5:DG5)&gt;3,LARGE(L5:DG5,4))</f>
        <v>2084</v>
      </c>
      <c r="DL5" s="2">
        <f aca="true" t="shared" si="11" ref="DL5:DL54">IF(COUNT(L5:DG5)&gt;4,LARGE(L5:DG5,5))</f>
        <v>1968</v>
      </c>
      <c r="DM5" s="2">
        <f aca="true" t="shared" si="12" ref="DM5:DM54">IF(COUNT(L5:DG5)&gt;5,LARGE(L5:DG5,6))</f>
        <v>1885</v>
      </c>
      <c r="DN5" s="2">
        <f aca="true" t="shared" si="13" ref="DN5:DN54">IF(COUNT(L5:DG5)&gt;6,LARGE(L5:DG5,7))</f>
        <v>1805</v>
      </c>
      <c r="DO5" s="2">
        <f aca="true" t="shared" si="14" ref="DO5:DO54">IF(COUNT(L5:DG5)&gt;7,LARGE(L5:DG5,8))</f>
        <v>1714</v>
      </c>
      <c r="DP5" s="2">
        <f aca="true" t="shared" si="15" ref="DP5:DP54">IF(COUNT(L5:DG5)&gt;8,LARGE(L5:DG5,9))</f>
        <v>1707</v>
      </c>
      <c r="DQ5" s="2">
        <f aca="true" t="shared" si="16" ref="DQ5:DQ54">IF(COUNT(L5:DG5)&gt;9,LARGE(L5:DG5,10))</f>
        <v>1633</v>
      </c>
      <c r="DR5" s="2">
        <f aca="true" t="shared" si="17" ref="DR5:DR54">IF(COUNT(L5:DG5)&gt;10,LARGE(L5:DG5,11))</f>
        <v>1604</v>
      </c>
      <c r="DS5" s="2">
        <f aca="true" t="shared" si="18" ref="DS5:DS54">IF(COUNT(L5:DG5)&gt;11,LARGE(L5:DG5,12))</f>
        <v>1551</v>
      </c>
      <c r="DT5" s="2">
        <f aca="true" t="shared" si="19" ref="DT5:DT54">IF(COUNT(L5:DG5)&gt;12,LARGE(L5:DG5,13))</f>
        <v>1511</v>
      </c>
      <c r="DU5" s="2">
        <f aca="true" t="shared" si="20" ref="DU5:DU54">IF(COUNT(L5:DG5)&gt;13,LARGE(L5:DG5,14))</f>
        <v>1463</v>
      </c>
      <c r="DV5" s="2">
        <f aca="true" t="shared" si="21" ref="DV5:DV54">IF(COUNT(L5:DG5)&gt;14,LARGE(L5:DG5,15))</f>
        <v>1425</v>
      </c>
      <c r="DW5" s="2">
        <f aca="true" t="shared" si="22" ref="DW5:DW54">IF(COUNT(L5:DG5)&gt;15,LARGE(L5:DG5,16))</f>
        <v>1406</v>
      </c>
      <c r="DX5" s="2">
        <f aca="true" t="shared" si="23" ref="DX5:DX54">IF(COUNT(L5:DG5)&gt;16,LARGE(L5:DG5,17))</f>
        <v>1398</v>
      </c>
      <c r="DY5" s="2">
        <f aca="true" t="shared" si="24" ref="DY5:DY54">IF(COUNT(L5:DG5)&gt;17,LARGE(L5:DG5,18))</f>
        <v>1368</v>
      </c>
      <c r="DZ5" s="2">
        <f aca="true" t="shared" si="25" ref="DZ5:DZ54">IF(COUNT(L5:DG5)&gt;18,LARGE(L5:DG5,19))</f>
        <v>1317</v>
      </c>
      <c r="EA5" s="2">
        <f aca="true" t="shared" si="26" ref="EA5:EA54">IF(COUNT(L5:DG5)&gt;19,LARGE(L5:DG5,20))</f>
        <v>1287</v>
      </c>
      <c r="EB5" s="2">
        <f aca="true" t="shared" si="27" ref="EB5:EB54">IF(COUNT(L5:DG5)&gt;20,LARGE(L5:DG5,21))</f>
        <v>1281</v>
      </c>
      <c r="EC5" s="2">
        <f aca="true" t="shared" si="28" ref="EC5:EC54">IF(COUNT(L5:DG5)&gt;21,LARGE(L5:DG5,22))</f>
        <v>1188</v>
      </c>
      <c r="ED5" s="2">
        <f aca="true" t="shared" si="29" ref="ED5:ED54">IF(COUNT(L5:DG5)&gt;22,LARGE(L5:DG5,23))</f>
        <v>1156</v>
      </c>
      <c r="EE5" s="2">
        <f aca="true" t="shared" si="30" ref="EE5:EE54">IF(COUNT(L5:DG5)&gt;23,LARGE(L5:DG5,24))</f>
        <v>1142</v>
      </c>
      <c r="EF5" s="2">
        <f aca="true" t="shared" si="31" ref="EF5:EF54">IF(COUNT(L5:DG5)&gt;24,LARGE(L5:DG5,25))</f>
        <v>1120</v>
      </c>
      <c r="EG5" s="2">
        <f aca="true" t="shared" si="32" ref="EG5:EG54">IF(COUNT(L5:DG5)&gt;25,LARGE(L5:DG5,26))</f>
        <v>1013</v>
      </c>
      <c r="EH5" s="2">
        <f aca="true" t="shared" si="33" ref="EH5:EH54">IF(COUNT(L5:DG5)&gt;26,LARGE(L5:DG5,27))</f>
        <v>894</v>
      </c>
      <c r="EI5" s="2">
        <f aca="true" t="shared" si="34" ref="EI5:EI54">IF(COUNT(L5:DG5)&gt;27,LARGE(L5:DG5,28))</f>
        <v>889</v>
      </c>
      <c r="EJ5" s="2">
        <f aca="true" t="shared" si="35" ref="EJ5:EJ54">IF(COUNT(L5:DG5)&gt;28,LARGE(L5:DG5,29))</f>
        <v>870</v>
      </c>
      <c r="EK5" s="2">
        <f aca="true" t="shared" si="36" ref="EK5:EK54">IF(COUNT(L5:DG5)&gt;29,LARGE(L5:DG5,30))</f>
        <v>850</v>
      </c>
      <c r="EL5" s="2">
        <f aca="true" t="shared" si="37" ref="EL5:EL36">IF(COUNT(L5:DG5)&gt;ES$2,SMALL(L5:DG5,1))</f>
        <v>200</v>
      </c>
      <c r="EM5" s="2">
        <f aca="true" t="shared" si="38" ref="EM5:EM36">IF(COUNT(L5:DG5)&gt;ES$2+1,SMALL(L5:DG5,2))</f>
        <v>210</v>
      </c>
      <c r="EN5" s="2">
        <f aca="true" t="shared" si="39" ref="EN5:EN36">IF(COUNT(L5:DG5)&gt;ES$2+2,SMALL(L5:DG5,3))</f>
        <v>220</v>
      </c>
      <c r="EO5" s="2">
        <f aca="true" t="shared" si="40" ref="EO5:EO36">IF(COUNT(L5:DG5)&gt;ES$2+3,SMALL(L5:DG5,4))</f>
        <v>230</v>
      </c>
      <c r="EP5" s="2">
        <f aca="true" t="shared" si="41" ref="EP5:EP36">IF(COUNT(L5:DG5)&gt;ES$2+4,SMALL(L5:DG5,5))</f>
        <v>240</v>
      </c>
      <c r="EQ5" s="2"/>
      <c r="ER5" s="2"/>
      <c r="ES5" s="2">
        <f>SUM(DH5:EP5)</f>
        <v>45381</v>
      </c>
    </row>
    <row r="6" spans="1:149" ht="15">
      <c r="A6" s="4">
        <v>2</v>
      </c>
      <c r="B6" s="5" t="s">
        <v>53</v>
      </c>
      <c r="C6" s="6"/>
      <c r="D6" s="17">
        <f t="shared" si="0"/>
        <v>1388.5882352941176</v>
      </c>
      <c r="E6" s="18">
        <f t="shared" si="1"/>
        <v>47212</v>
      </c>
      <c r="F6" s="7">
        <f t="shared" si="2"/>
        <v>2081</v>
      </c>
      <c r="G6" s="21">
        <f t="shared" si="3"/>
        <v>-124</v>
      </c>
      <c r="H6" s="24">
        <f t="shared" si="4"/>
        <v>1348.9142857142858</v>
      </c>
      <c r="I6" s="25">
        <f t="shared" si="5"/>
        <v>47212</v>
      </c>
      <c r="J6" s="28">
        <f t="shared" si="6"/>
        <v>34</v>
      </c>
      <c r="L6" s="9">
        <v>937</v>
      </c>
      <c r="M6" s="9">
        <v>1145</v>
      </c>
      <c r="N6" s="9">
        <v>755</v>
      </c>
      <c r="O6" s="9">
        <v>1806</v>
      </c>
      <c r="P6" s="9">
        <v>1373</v>
      </c>
      <c r="Q6" s="9">
        <v>1677</v>
      </c>
      <c r="R6" s="9">
        <v>1221</v>
      </c>
      <c r="S6" s="9">
        <v>2022</v>
      </c>
      <c r="T6" s="9">
        <v>1529</v>
      </c>
      <c r="U6" s="9">
        <v>912</v>
      </c>
      <c r="V6" s="9">
        <v>1407</v>
      </c>
      <c r="W6" s="9">
        <v>2077</v>
      </c>
      <c r="X6" s="9">
        <v>1934</v>
      </c>
      <c r="Y6" s="9">
        <v>1798</v>
      </c>
      <c r="Z6" s="9">
        <v>1987</v>
      </c>
      <c r="AA6" s="9">
        <v>2081</v>
      </c>
      <c r="AB6" s="9">
        <v>2042</v>
      </c>
      <c r="AC6" s="9">
        <v>1754</v>
      </c>
      <c r="AD6" s="9">
        <v>889</v>
      </c>
      <c r="AE6" s="9">
        <v>1180</v>
      </c>
      <c r="AF6" s="9">
        <v>1116</v>
      </c>
      <c r="AG6" s="9">
        <v>1439</v>
      </c>
      <c r="AH6" s="9">
        <v>1574</v>
      </c>
      <c r="AI6" s="9">
        <v>1575</v>
      </c>
      <c r="AJ6" s="9">
        <v>1337</v>
      </c>
      <c r="AK6" s="9">
        <v>1761</v>
      </c>
      <c r="AL6" s="9">
        <v>1576</v>
      </c>
      <c r="AM6" s="9">
        <v>-124</v>
      </c>
      <c r="AN6" s="9">
        <v>1760</v>
      </c>
      <c r="AO6" s="9">
        <v>1802</v>
      </c>
      <c r="AP6" s="9">
        <v>358</v>
      </c>
      <c r="AQ6" s="9">
        <v>1368</v>
      </c>
      <c r="AR6" s="9">
        <v>-108</v>
      </c>
      <c r="AS6" s="9">
        <v>1252</v>
      </c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2">
        <f aca="true" t="shared" si="42" ref="DH6:DH34">IF(COUNT(L6:DG6)&gt;0,LARGE(L6:DG6,1))</f>
        <v>2081</v>
      </c>
      <c r="DI6" s="2">
        <f t="shared" si="8"/>
        <v>2077</v>
      </c>
      <c r="DJ6" s="2">
        <f t="shared" si="9"/>
        <v>2042</v>
      </c>
      <c r="DK6" s="2">
        <f t="shared" si="10"/>
        <v>2022</v>
      </c>
      <c r="DL6" s="2">
        <f t="shared" si="11"/>
        <v>1987</v>
      </c>
      <c r="DM6" s="2">
        <f t="shared" si="12"/>
        <v>1934</v>
      </c>
      <c r="DN6" s="2">
        <f t="shared" si="13"/>
        <v>1806</v>
      </c>
      <c r="DO6" s="2">
        <f t="shared" si="14"/>
        <v>1802</v>
      </c>
      <c r="DP6" s="2">
        <f t="shared" si="15"/>
        <v>1798</v>
      </c>
      <c r="DQ6" s="2">
        <f t="shared" si="16"/>
        <v>1761</v>
      </c>
      <c r="DR6" s="2">
        <f t="shared" si="17"/>
        <v>1760</v>
      </c>
      <c r="DS6" s="2">
        <f t="shared" si="18"/>
        <v>1754</v>
      </c>
      <c r="DT6" s="2">
        <f t="shared" si="19"/>
        <v>1677</v>
      </c>
      <c r="DU6" s="2">
        <f t="shared" si="20"/>
        <v>1576</v>
      </c>
      <c r="DV6" s="2">
        <f t="shared" si="21"/>
        <v>1575</v>
      </c>
      <c r="DW6" s="2">
        <f t="shared" si="22"/>
        <v>1574</v>
      </c>
      <c r="DX6" s="2">
        <f t="shared" si="23"/>
        <v>1529</v>
      </c>
      <c r="DY6" s="2">
        <f t="shared" si="24"/>
        <v>1439</v>
      </c>
      <c r="DZ6" s="2">
        <f t="shared" si="25"/>
        <v>1407</v>
      </c>
      <c r="EA6" s="2">
        <f t="shared" si="26"/>
        <v>1373</v>
      </c>
      <c r="EB6" s="2">
        <f t="shared" si="27"/>
        <v>1368</v>
      </c>
      <c r="EC6" s="2">
        <f t="shared" si="28"/>
        <v>1337</v>
      </c>
      <c r="ED6" s="2">
        <f t="shared" si="29"/>
        <v>1252</v>
      </c>
      <c r="EE6" s="2">
        <f t="shared" si="30"/>
        <v>1221</v>
      </c>
      <c r="EF6" s="2">
        <f t="shared" si="31"/>
        <v>1180</v>
      </c>
      <c r="EG6" s="2">
        <f t="shared" si="32"/>
        <v>1145</v>
      </c>
      <c r="EH6" s="2">
        <f t="shared" si="33"/>
        <v>1116</v>
      </c>
      <c r="EI6" s="2">
        <f t="shared" si="34"/>
        <v>937</v>
      </c>
      <c r="EJ6" s="2">
        <f t="shared" si="35"/>
        <v>912</v>
      </c>
      <c r="EK6" s="2">
        <f t="shared" si="36"/>
        <v>889</v>
      </c>
      <c r="EL6" s="2">
        <f t="shared" si="37"/>
        <v>-124</v>
      </c>
      <c r="EM6" s="2">
        <f t="shared" si="38"/>
        <v>-108</v>
      </c>
      <c r="EN6" s="2">
        <f t="shared" si="39"/>
        <v>358</v>
      </c>
      <c r="EO6" s="2">
        <f t="shared" si="40"/>
        <v>755</v>
      </c>
      <c r="EP6" s="2" t="b">
        <f t="shared" si="41"/>
        <v>0</v>
      </c>
      <c r="EQ6" s="2"/>
      <c r="ER6" s="2"/>
      <c r="ES6" s="2">
        <f>SUM(DH6:EP6)</f>
        <v>47212</v>
      </c>
    </row>
    <row r="7" spans="1:149" ht="15">
      <c r="A7" s="4">
        <v>3</v>
      </c>
      <c r="B7" s="5" t="s">
        <v>60</v>
      </c>
      <c r="C7" s="6">
        <v>16</v>
      </c>
      <c r="D7" s="17">
        <f t="shared" si="0"/>
        <v>1230.59375</v>
      </c>
      <c r="E7" s="18">
        <f t="shared" si="1"/>
        <v>39379</v>
      </c>
      <c r="F7" s="7">
        <f t="shared" si="2"/>
        <v>2055</v>
      </c>
      <c r="G7" s="21">
        <f t="shared" si="3"/>
        <v>535</v>
      </c>
      <c r="H7" s="24">
        <f t="shared" si="4"/>
        <v>1125.1142857142856</v>
      </c>
      <c r="I7" s="25">
        <f t="shared" si="5"/>
        <v>39379</v>
      </c>
      <c r="J7" s="28">
        <f t="shared" si="6"/>
        <v>32</v>
      </c>
      <c r="L7" s="9">
        <v>1486</v>
      </c>
      <c r="M7" s="9">
        <v>1500</v>
      </c>
      <c r="N7" s="9">
        <v>1337</v>
      </c>
      <c r="O7" s="9">
        <v>942</v>
      </c>
      <c r="P7" s="9">
        <v>2055</v>
      </c>
      <c r="Q7" s="9">
        <v>772</v>
      </c>
      <c r="R7" s="9">
        <v>1936</v>
      </c>
      <c r="S7" s="9">
        <v>960</v>
      </c>
      <c r="T7" s="9">
        <v>1784</v>
      </c>
      <c r="U7" s="9">
        <v>1787</v>
      </c>
      <c r="V7" s="9">
        <v>856</v>
      </c>
      <c r="W7" s="9">
        <v>979</v>
      </c>
      <c r="X7" s="9">
        <v>755</v>
      </c>
      <c r="Y7" s="9">
        <v>1632</v>
      </c>
      <c r="Z7" s="9">
        <v>900</v>
      </c>
      <c r="AA7" s="9"/>
      <c r="AB7" s="9">
        <v>1097</v>
      </c>
      <c r="AC7" s="9">
        <v>813</v>
      </c>
      <c r="AD7" s="9">
        <v>1090</v>
      </c>
      <c r="AE7" s="9">
        <v>1685</v>
      </c>
      <c r="AF7" s="9">
        <v>685</v>
      </c>
      <c r="AG7" s="9">
        <v>1249</v>
      </c>
      <c r="AH7" s="9"/>
      <c r="AI7" s="9">
        <v>1387</v>
      </c>
      <c r="AJ7" s="9">
        <v>1438</v>
      </c>
      <c r="AK7" s="9">
        <v>887</v>
      </c>
      <c r="AL7" s="9">
        <v>1450</v>
      </c>
      <c r="AM7" s="9">
        <v>1019</v>
      </c>
      <c r="AN7" s="9">
        <v>535</v>
      </c>
      <c r="AO7" s="9">
        <v>1367</v>
      </c>
      <c r="AP7" s="9">
        <v>1222</v>
      </c>
      <c r="AQ7" s="9">
        <v>1315</v>
      </c>
      <c r="AR7" s="9">
        <v>1205</v>
      </c>
      <c r="AS7" s="9">
        <v>1254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2">
        <f t="shared" si="42"/>
        <v>2055</v>
      </c>
      <c r="DI7" s="2">
        <f t="shared" si="8"/>
        <v>1936</v>
      </c>
      <c r="DJ7" s="2">
        <f t="shared" si="9"/>
        <v>1787</v>
      </c>
      <c r="DK7" s="2">
        <f t="shared" si="10"/>
        <v>1784</v>
      </c>
      <c r="DL7" s="2">
        <f t="shared" si="11"/>
        <v>1685</v>
      </c>
      <c r="DM7" s="2">
        <f t="shared" si="12"/>
        <v>1632</v>
      </c>
      <c r="DN7" s="2">
        <f t="shared" si="13"/>
        <v>1500</v>
      </c>
      <c r="DO7" s="2">
        <f t="shared" si="14"/>
        <v>1486</v>
      </c>
      <c r="DP7" s="2">
        <f t="shared" si="15"/>
        <v>1450</v>
      </c>
      <c r="DQ7" s="2">
        <f t="shared" si="16"/>
        <v>1438</v>
      </c>
      <c r="DR7" s="2">
        <f t="shared" si="17"/>
        <v>1387</v>
      </c>
      <c r="DS7" s="2">
        <f t="shared" si="18"/>
        <v>1367</v>
      </c>
      <c r="DT7" s="2">
        <f t="shared" si="19"/>
        <v>1337</v>
      </c>
      <c r="DU7" s="2">
        <f t="shared" si="20"/>
        <v>1315</v>
      </c>
      <c r="DV7" s="2">
        <f t="shared" si="21"/>
        <v>1254</v>
      </c>
      <c r="DW7" s="2">
        <f t="shared" si="22"/>
        <v>1249</v>
      </c>
      <c r="DX7" s="2">
        <f t="shared" si="23"/>
        <v>1222</v>
      </c>
      <c r="DY7" s="2">
        <f t="shared" si="24"/>
        <v>1205</v>
      </c>
      <c r="DZ7" s="2">
        <f t="shared" si="25"/>
        <v>1097</v>
      </c>
      <c r="EA7" s="2">
        <f t="shared" si="26"/>
        <v>1090</v>
      </c>
      <c r="EB7" s="2">
        <f t="shared" si="27"/>
        <v>1019</v>
      </c>
      <c r="EC7" s="2">
        <f t="shared" si="28"/>
        <v>979</v>
      </c>
      <c r="ED7" s="2">
        <f t="shared" si="29"/>
        <v>960</v>
      </c>
      <c r="EE7" s="2">
        <f t="shared" si="30"/>
        <v>942</v>
      </c>
      <c r="EF7" s="2">
        <f t="shared" si="31"/>
        <v>900</v>
      </c>
      <c r="EG7" s="2">
        <f t="shared" si="32"/>
        <v>887</v>
      </c>
      <c r="EH7" s="2">
        <f t="shared" si="33"/>
        <v>856</v>
      </c>
      <c r="EI7" s="2">
        <f t="shared" si="34"/>
        <v>813</v>
      </c>
      <c r="EJ7" s="2">
        <f t="shared" si="35"/>
        <v>772</v>
      </c>
      <c r="EK7" s="2">
        <f t="shared" si="36"/>
        <v>755</v>
      </c>
      <c r="EL7" s="2">
        <f t="shared" si="37"/>
        <v>535</v>
      </c>
      <c r="EM7" s="2">
        <f t="shared" si="38"/>
        <v>685</v>
      </c>
      <c r="EN7" s="2" t="b">
        <f t="shared" si="39"/>
        <v>0</v>
      </c>
      <c r="EO7" s="2" t="b">
        <f t="shared" si="40"/>
        <v>0</v>
      </c>
      <c r="EP7" s="2" t="b">
        <f t="shared" si="41"/>
        <v>0</v>
      </c>
      <c r="EQ7" s="2"/>
      <c r="ER7" s="2"/>
      <c r="ES7" s="2">
        <f>SUM(DH7:EP7)</f>
        <v>39379</v>
      </c>
    </row>
    <row r="8" spans="1:149" ht="15">
      <c r="A8" s="4">
        <v>4</v>
      </c>
      <c r="B8" s="5" t="s">
        <v>47</v>
      </c>
      <c r="C8" s="6"/>
      <c r="D8" s="17">
        <f t="shared" si="0"/>
        <v>1224.96875</v>
      </c>
      <c r="E8" s="18">
        <f t="shared" si="1"/>
        <v>39199</v>
      </c>
      <c r="F8" s="7">
        <f t="shared" si="2"/>
        <v>1932</v>
      </c>
      <c r="G8" s="21">
        <f t="shared" si="3"/>
        <v>281</v>
      </c>
      <c r="H8" s="24">
        <f t="shared" si="4"/>
        <v>1119.9714285714285</v>
      </c>
      <c r="I8" s="25">
        <f t="shared" si="5"/>
        <v>39199</v>
      </c>
      <c r="J8" s="28">
        <f t="shared" si="6"/>
        <v>32</v>
      </c>
      <c r="L8" s="9">
        <v>1015</v>
      </c>
      <c r="M8" s="9">
        <v>1588</v>
      </c>
      <c r="N8" s="9">
        <v>1082</v>
      </c>
      <c r="O8" s="9">
        <v>281</v>
      </c>
      <c r="P8" s="9">
        <v>1104</v>
      </c>
      <c r="Q8" s="9">
        <v>1559</v>
      </c>
      <c r="R8" s="9">
        <v>1224</v>
      </c>
      <c r="S8" s="9">
        <v>1162</v>
      </c>
      <c r="T8" s="9">
        <v>695</v>
      </c>
      <c r="U8" s="9">
        <v>1392</v>
      </c>
      <c r="V8" s="9">
        <v>512</v>
      </c>
      <c r="W8" s="9"/>
      <c r="X8" s="9"/>
      <c r="Y8" s="9">
        <v>964</v>
      </c>
      <c r="Z8" s="9">
        <v>1932</v>
      </c>
      <c r="AA8" s="9">
        <v>1072</v>
      </c>
      <c r="AB8" s="9">
        <v>1118</v>
      </c>
      <c r="AC8" s="9">
        <v>1250</v>
      </c>
      <c r="AD8" s="9">
        <v>937</v>
      </c>
      <c r="AE8" s="9">
        <v>1243</v>
      </c>
      <c r="AF8" s="9">
        <v>1717</v>
      </c>
      <c r="AG8" s="9">
        <v>1391</v>
      </c>
      <c r="AH8" s="9">
        <v>976</v>
      </c>
      <c r="AI8" s="9">
        <v>1134</v>
      </c>
      <c r="AJ8" s="9">
        <v>1837</v>
      </c>
      <c r="AK8" s="9">
        <v>1518</v>
      </c>
      <c r="AL8" s="9">
        <v>1039</v>
      </c>
      <c r="AM8" s="9">
        <v>1306</v>
      </c>
      <c r="AN8" s="9">
        <v>1415</v>
      </c>
      <c r="AO8" s="9">
        <v>1572</v>
      </c>
      <c r="AP8" s="9">
        <v>651</v>
      </c>
      <c r="AQ8" s="9">
        <v>1489</v>
      </c>
      <c r="AR8" s="9">
        <v>1770</v>
      </c>
      <c r="AS8" s="9">
        <v>1254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2">
        <f t="shared" si="42"/>
        <v>1932</v>
      </c>
      <c r="DI8" s="2">
        <f t="shared" si="8"/>
        <v>1837</v>
      </c>
      <c r="DJ8" s="2">
        <f t="shared" si="9"/>
        <v>1770</v>
      </c>
      <c r="DK8" s="2">
        <f t="shared" si="10"/>
        <v>1717</v>
      </c>
      <c r="DL8" s="2">
        <f t="shared" si="11"/>
        <v>1588</v>
      </c>
      <c r="DM8" s="2">
        <f t="shared" si="12"/>
        <v>1572</v>
      </c>
      <c r="DN8" s="2">
        <f t="shared" si="13"/>
        <v>1559</v>
      </c>
      <c r="DO8" s="2">
        <f t="shared" si="14"/>
        <v>1518</v>
      </c>
      <c r="DP8" s="2">
        <f t="shared" si="15"/>
        <v>1489</v>
      </c>
      <c r="DQ8" s="2">
        <f t="shared" si="16"/>
        <v>1415</v>
      </c>
      <c r="DR8" s="2">
        <f t="shared" si="17"/>
        <v>1392</v>
      </c>
      <c r="DS8" s="2">
        <f t="shared" si="18"/>
        <v>1391</v>
      </c>
      <c r="DT8" s="2">
        <f t="shared" si="19"/>
        <v>1306</v>
      </c>
      <c r="DU8" s="2">
        <f t="shared" si="20"/>
        <v>1254</v>
      </c>
      <c r="DV8" s="2">
        <f t="shared" si="21"/>
        <v>1250</v>
      </c>
      <c r="DW8" s="2">
        <f t="shared" si="22"/>
        <v>1243</v>
      </c>
      <c r="DX8" s="2">
        <f t="shared" si="23"/>
        <v>1224</v>
      </c>
      <c r="DY8" s="2">
        <f t="shared" si="24"/>
        <v>1162</v>
      </c>
      <c r="DZ8" s="2">
        <f t="shared" si="25"/>
        <v>1134</v>
      </c>
      <c r="EA8" s="2">
        <f t="shared" si="26"/>
        <v>1118</v>
      </c>
      <c r="EB8" s="2">
        <f t="shared" si="27"/>
        <v>1104</v>
      </c>
      <c r="EC8" s="2">
        <f t="shared" si="28"/>
        <v>1082</v>
      </c>
      <c r="ED8" s="2">
        <f t="shared" si="29"/>
        <v>1072</v>
      </c>
      <c r="EE8" s="2">
        <f t="shared" si="30"/>
        <v>1039</v>
      </c>
      <c r="EF8" s="2">
        <f t="shared" si="31"/>
        <v>1015</v>
      </c>
      <c r="EG8" s="2">
        <f t="shared" si="32"/>
        <v>976</v>
      </c>
      <c r="EH8" s="2">
        <f t="shared" si="33"/>
        <v>964</v>
      </c>
      <c r="EI8" s="2">
        <f t="shared" si="34"/>
        <v>937</v>
      </c>
      <c r="EJ8" s="2">
        <f t="shared" si="35"/>
        <v>695</v>
      </c>
      <c r="EK8" s="2">
        <f t="shared" si="36"/>
        <v>651</v>
      </c>
      <c r="EL8" s="2">
        <f t="shared" si="37"/>
        <v>281</v>
      </c>
      <c r="EM8" s="2">
        <f t="shared" si="38"/>
        <v>512</v>
      </c>
      <c r="EN8" s="2" t="b">
        <f t="shared" si="39"/>
        <v>0</v>
      </c>
      <c r="EO8" s="2" t="b">
        <f t="shared" si="40"/>
        <v>0</v>
      </c>
      <c r="EP8" s="2" t="b">
        <f t="shared" si="41"/>
        <v>0</v>
      </c>
      <c r="EQ8" s="2"/>
      <c r="ER8" s="2"/>
      <c r="ES8" s="2">
        <f>SUM(DH8:EP8)</f>
        <v>39199</v>
      </c>
    </row>
    <row r="9" spans="1:149" ht="15">
      <c r="A9" s="4">
        <v>5</v>
      </c>
      <c r="B9" s="5" t="s">
        <v>41</v>
      </c>
      <c r="C9" s="6"/>
      <c r="D9" s="17">
        <f t="shared" si="0"/>
        <v>1179.3333333333333</v>
      </c>
      <c r="E9" s="18">
        <f t="shared" si="1"/>
        <v>38918</v>
      </c>
      <c r="F9" s="7">
        <f t="shared" si="2"/>
        <v>1804</v>
      </c>
      <c r="G9" s="21">
        <f t="shared" si="3"/>
        <v>502</v>
      </c>
      <c r="H9" s="24">
        <f t="shared" si="4"/>
        <v>1111.942857142857</v>
      </c>
      <c r="I9" s="25">
        <f t="shared" si="5"/>
        <v>38918</v>
      </c>
      <c r="J9" s="28">
        <f t="shared" si="6"/>
        <v>33</v>
      </c>
      <c r="L9" s="9">
        <v>1516</v>
      </c>
      <c r="M9" s="9">
        <v>637</v>
      </c>
      <c r="N9" s="9">
        <v>1640</v>
      </c>
      <c r="O9" s="9">
        <v>1574</v>
      </c>
      <c r="P9" s="9">
        <v>662</v>
      </c>
      <c r="Q9" s="9">
        <v>1716</v>
      </c>
      <c r="R9" s="9">
        <v>1360</v>
      </c>
      <c r="S9" s="9">
        <v>672</v>
      </c>
      <c r="T9" s="9">
        <v>1316</v>
      </c>
      <c r="U9" s="9">
        <v>1202</v>
      </c>
      <c r="V9" s="9">
        <v>844</v>
      </c>
      <c r="W9" s="9"/>
      <c r="X9" s="9">
        <v>817</v>
      </c>
      <c r="Y9" s="9">
        <v>1804</v>
      </c>
      <c r="Z9" s="9">
        <v>1293</v>
      </c>
      <c r="AA9" s="9">
        <v>1180</v>
      </c>
      <c r="AB9" s="9">
        <v>1661</v>
      </c>
      <c r="AC9" s="9">
        <v>502</v>
      </c>
      <c r="AD9" s="9">
        <v>1533</v>
      </c>
      <c r="AE9" s="9">
        <v>1198</v>
      </c>
      <c r="AF9" s="9">
        <v>694</v>
      </c>
      <c r="AG9" s="9">
        <v>1650</v>
      </c>
      <c r="AH9" s="9">
        <v>718</v>
      </c>
      <c r="AI9" s="9">
        <v>926</v>
      </c>
      <c r="AJ9" s="9">
        <v>1171</v>
      </c>
      <c r="AK9" s="9">
        <v>706</v>
      </c>
      <c r="AL9" s="9">
        <v>1157</v>
      </c>
      <c r="AM9" s="9">
        <v>1249</v>
      </c>
      <c r="AN9" s="9">
        <v>1318</v>
      </c>
      <c r="AO9" s="9">
        <v>1568</v>
      </c>
      <c r="AP9" s="9">
        <v>878</v>
      </c>
      <c r="AQ9" s="9">
        <v>1088</v>
      </c>
      <c r="AR9" s="9">
        <v>1224</v>
      </c>
      <c r="AS9" s="9">
        <v>1444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2">
        <f t="shared" si="42"/>
        <v>1804</v>
      </c>
      <c r="DI9" s="2">
        <f t="shared" si="8"/>
        <v>1716</v>
      </c>
      <c r="DJ9" s="2">
        <f t="shared" si="9"/>
        <v>1661</v>
      </c>
      <c r="DK9" s="2">
        <f t="shared" si="10"/>
        <v>1650</v>
      </c>
      <c r="DL9" s="2">
        <f t="shared" si="11"/>
        <v>1640</v>
      </c>
      <c r="DM9" s="2">
        <f t="shared" si="12"/>
        <v>1574</v>
      </c>
      <c r="DN9" s="2">
        <f t="shared" si="13"/>
        <v>1568</v>
      </c>
      <c r="DO9" s="2">
        <f t="shared" si="14"/>
        <v>1533</v>
      </c>
      <c r="DP9" s="2">
        <f t="shared" si="15"/>
        <v>1516</v>
      </c>
      <c r="DQ9" s="2">
        <f t="shared" si="16"/>
        <v>1444</v>
      </c>
      <c r="DR9" s="2">
        <f t="shared" si="17"/>
        <v>1360</v>
      </c>
      <c r="DS9" s="2">
        <f t="shared" si="18"/>
        <v>1318</v>
      </c>
      <c r="DT9" s="2">
        <f t="shared" si="19"/>
        <v>1316</v>
      </c>
      <c r="DU9" s="2">
        <f t="shared" si="20"/>
        <v>1293</v>
      </c>
      <c r="DV9" s="2">
        <f t="shared" si="21"/>
        <v>1249</v>
      </c>
      <c r="DW9" s="2">
        <f t="shared" si="22"/>
        <v>1224</v>
      </c>
      <c r="DX9" s="2">
        <f t="shared" si="23"/>
        <v>1202</v>
      </c>
      <c r="DY9" s="2">
        <f t="shared" si="24"/>
        <v>1198</v>
      </c>
      <c r="DZ9" s="2">
        <f t="shared" si="25"/>
        <v>1180</v>
      </c>
      <c r="EA9" s="2">
        <f t="shared" si="26"/>
        <v>1171</v>
      </c>
      <c r="EB9" s="2">
        <f t="shared" si="27"/>
        <v>1157</v>
      </c>
      <c r="EC9" s="2">
        <f t="shared" si="28"/>
        <v>1088</v>
      </c>
      <c r="ED9" s="2">
        <f t="shared" si="29"/>
        <v>926</v>
      </c>
      <c r="EE9" s="2">
        <f t="shared" si="30"/>
        <v>878</v>
      </c>
      <c r="EF9" s="2">
        <f t="shared" si="31"/>
        <v>844</v>
      </c>
      <c r="EG9" s="2">
        <f t="shared" si="32"/>
        <v>817</v>
      </c>
      <c r="EH9" s="2">
        <f t="shared" si="33"/>
        <v>718</v>
      </c>
      <c r="EI9" s="2">
        <f t="shared" si="34"/>
        <v>706</v>
      </c>
      <c r="EJ9" s="2">
        <f t="shared" si="35"/>
        <v>694</v>
      </c>
      <c r="EK9" s="2">
        <f t="shared" si="36"/>
        <v>672</v>
      </c>
      <c r="EL9" s="2">
        <f t="shared" si="37"/>
        <v>502</v>
      </c>
      <c r="EM9" s="2">
        <f t="shared" si="38"/>
        <v>637</v>
      </c>
      <c r="EN9" s="2">
        <f t="shared" si="39"/>
        <v>662</v>
      </c>
      <c r="EO9" s="2" t="b">
        <f t="shared" si="40"/>
        <v>0</v>
      </c>
      <c r="EP9" s="2" t="b">
        <f t="shared" si="41"/>
        <v>0</v>
      </c>
      <c r="EQ9" s="2"/>
      <c r="ER9" s="2"/>
      <c r="ES9" s="2">
        <f>SUM(DH9:EP9)</f>
        <v>38918</v>
      </c>
    </row>
    <row r="10" spans="1:149" ht="15">
      <c r="A10" s="4">
        <v>6</v>
      </c>
      <c r="B10" s="5" t="s">
        <v>56</v>
      </c>
      <c r="C10" s="6"/>
      <c r="D10" s="17">
        <f t="shared" si="0"/>
        <v>1245.5925925925926</v>
      </c>
      <c r="E10" s="18">
        <f t="shared" si="1"/>
        <v>33631</v>
      </c>
      <c r="F10" s="7">
        <f t="shared" si="2"/>
        <v>1977</v>
      </c>
      <c r="G10" s="21">
        <f t="shared" si="3"/>
        <v>469</v>
      </c>
      <c r="H10" s="24">
        <f t="shared" si="4"/>
        <v>960.8857142857142</v>
      </c>
      <c r="I10" s="25">
        <f t="shared" si="5"/>
        <v>33631</v>
      </c>
      <c r="J10" s="28">
        <f t="shared" si="6"/>
        <v>27</v>
      </c>
      <c r="L10" s="9">
        <v>1143</v>
      </c>
      <c r="M10" s="9">
        <v>1536</v>
      </c>
      <c r="N10" s="9">
        <v>1591</v>
      </c>
      <c r="O10" s="9">
        <v>1231</v>
      </c>
      <c r="P10" s="9">
        <v>606</v>
      </c>
      <c r="Q10" s="9">
        <v>1214</v>
      </c>
      <c r="R10" s="9"/>
      <c r="S10" s="9">
        <v>1189</v>
      </c>
      <c r="T10" s="9">
        <v>1687</v>
      </c>
      <c r="U10" s="9">
        <v>885</v>
      </c>
      <c r="V10" s="9">
        <v>469</v>
      </c>
      <c r="W10" s="9">
        <v>1654</v>
      </c>
      <c r="X10" s="9">
        <v>1007</v>
      </c>
      <c r="Y10" s="9"/>
      <c r="Z10" s="9">
        <v>1031</v>
      </c>
      <c r="AA10" s="9">
        <v>1465</v>
      </c>
      <c r="AB10" s="9"/>
      <c r="AC10" s="9"/>
      <c r="AD10" s="9"/>
      <c r="AE10" s="9">
        <v>933</v>
      </c>
      <c r="AF10" s="9">
        <v>1977</v>
      </c>
      <c r="AG10" s="9">
        <v>1484</v>
      </c>
      <c r="AH10" s="9">
        <v>1196</v>
      </c>
      <c r="AI10" s="9">
        <v>1242</v>
      </c>
      <c r="AJ10" s="9"/>
      <c r="AK10" s="9">
        <v>568</v>
      </c>
      <c r="AL10" s="9">
        <v>1332</v>
      </c>
      <c r="AM10" s="9">
        <v>871</v>
      </c>
      <c r="AN10" s="9"/>
      <c r="AO10" s="9">
        <v>1417</v>
      </c>
      <c r="AP10" s="9">
        <v>1609</v>
      </c>
      <c r="AQ10" s="9">
        <v>1477</v>
      </c>
      <c r="AR10" s="9">
        <v>1181</v>
      </c>
      <c r="AS10" s="9">
        <v>1636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2">
        <f t="shared" si="42"/>
        <v>1977</v>
      </c>
      <c r="DI10" s="2">
        <f t="shared" si="8"/>
        <v>1687</v>
      </c>
      <c r="DJ10" s="2">
        <f t="shared" si="9"/>
        <v>1654</v>
      </c>
      <c r="DK10" s="2">
        <f t="shared" si="10"/>
        <v>1636</v>
      </c>
      <c r="DL10" s="2">
        <f t="shared" si="11"/>
        <v>1609</v>
      </c>
      <c r="DM10" s="2">
        <f t="shared" si="12"/>
        <v>1591</v>
      </c>
      <c r="DN10" s="2">
        <f t="shared" si="13"/>
        <v>1536</v>
      </c>
      <c r="DO10" s="2">
        <f t="shared" si="14"/>
        <v>1484</v>
      </c>
      <c r="DP10" s="2">
        <f t="shared" si="15"/>
        <v>1477</v>
      </c>
      <c r="DQ10" s="2">
        <f t="shared" si="16"/>
        <v>1465</v>
      </c>
      <c r="DR10" s="2">
        <f t="shared" si="17"/>
        <v>1417</v>
      </c>
      <c r="DS10" s="2">
        <f t="shared" si="18"/>
        <v>1332</v>
      </c>
      <c r="DT10" s="2">
        <f t="shared" si="19"/>
        <v>1242</v>
      </c>
      <c r="DU10" s="2">
        <f t="shared" si="20"/>
        <v>1231</v>
      </c>
      <c r="DV10" s="2">
        <f t="shared" si="21"/>
        <v>1214</v>
      </c>
      <c r="DW10" s="2">
        <f t="shared" si="22"/>
        <v>1196</v>
      </c>
      <c r="DX10" s="2">
        <f t="shared" si="23"/>
        <v>1189</v>
      </c>
      <c r="DY10" s="2">
        <f t="shared" si="24"/>
        <v>1181</v>
      </c>
      <c r="DZ10" s="2">
        <f t="shared" si="25"/>
        <v>1143</v>
      </c>
      <c r="EA10" s="2">
        <f t="shared" si="26"/>
        <v>1031</v>
      </c>
      <c r="EB10" s="2">
        <f t="shared" si="27"/>
        <v>1007</v>
      </c>
      <c r="EC10" s="2">
        <f t="shared" si="28"/>
        <v>933</v>
      </c>
      <c r="ED10" s="2">
        <f t="shared" si="29"/>
        <v>885</v>
      </c>
      <c r="EE10" s="2">
        <f t="shared" si="30"/>
        <v>871</v>
      </c>
      <c r="EF10" s="2">
        <f t="shared" si="31"/>
        <v>606</v>
      </c>
      <c r="EG10" s="2">
        <f t="shared" si="32"/>
        <v>568</v>
      </c>
      <c r="EH10" s="2">
        <f t="shared" si="33"/>
        <v>469</v>
      </c>
      <c r="EI10" s="2" t="b">
        <f t="shared" si="34"/>
        <v>0</v>
      </c>
      <c r="EJ10" s="2" t="b">
        <f t="shared" si="35"/>
        <v>0</v>
      </c>
      <c r="EK10" s="2" t="b">
        <f t="shared" si="36"/>
        <v>0</v>
      </c>
      <c r="EL10" s="2" t="b">
        <f t="shared" si="37"/>
        <v>0</v>
      </c>
      <c r="EM10" s="2" t="b">
        <f t="shared" si="38"/>
        <v>0</v>
      </c>
      <c r="EN10" s="2" t="b">
        <f t="shared" si="39"/>
        <v>0</v>
      </c>
      <c r="EO10" s="2" t="b">
        <f t="shared" si="40"/>
        <v>0</v>
      </c>
      <c r="EP10" s="2" t="b">
        <f t="shared" si="41"/>
        <v>0</v>
      </c>
      <c r="EQ10" s="2"/>
      <c r="ER10" s="2"/>
      <c r="ES10" s="2">
        <f>SUM(DH10:EP10)</f>
        <v>33631</v>
      </c>
    </row>
    <row r="11" spans="1:149" ht="15">
      <c r="A11" s="4">
        <v>7</v>
      </c>
      <c r="B11" s="5" t="s">
        <v>45</v>
      </c>
      <c r="C11" s="6"/>
      <c r="D11" s="17">
        <f t="shared" si="0"/>
        <v>1320.08</v>
      </c>
      <c r="E11" s="18">
        <f t="shared" si="1"/>
        <v>33002</v>
      </c>
      <c r="F11" s="7">
        <f t="shared" si="2"/>
        <v>2133</v>
      </c>
      <c r="G11" s="21">
        <f t="shared" si="3"/>
        <v>561</v>
      </c>
      <c r="H11" s="24">
        <f t="shared" si="4"/>
        <v>942.9142857142857</v>
      </c>
      <c r="I11" s="25">
        <f t="shared" si="5"/>
        <v>33002</v>
      </c>
      <c r="J11" s="28">
        <f t="shared" si="6"/>
        <v>25</v>
      </c>
      <c r="L11" s="9">
        <v>1575</v>
      </c>
      <c r="M11" s="9">
        <v>2133</v>
      </c>
      <c r="N11" s="9">
        <v>1327</v>
      </c>
      <c r="O11" s="9">
        <v>1482</v>
      </c>
      <c r="P11" s="9"/>
      <c r="Q11" s="9">
        <v>632</v>
      </c>
      <c r="R11" s="9"/>
      <c r="S11" s="9">
        <v>660</v>
      </c>
      <c r="T11" s="9">
        <v>1446</v>
      </c>
      <c r="U11" s="9">
        <v>1870</v>
      </c>
      <c r="V11" s="9">
        <v>1705</v>
      </c>
      <c r="W11" s="9"/>
      <c r="X11" s="9">
        <v>1464</v>
      </c>
      <c r="Y11" s="9">
        <v>1490</v>
      </c>
      <c r="Z11" s="9">
        <v>810</v>
      </c>
      <c r="AA11" s="9">
        <v>1076</v>
      </c>
      <c r="AB11" s="9">
        <v>1641</v>
      </c>
      <c r="AC11" s="9">
        <v>1510</v>
      </c>
      <c r="AD11" s="9">
        <v>561</v>
      </c>
      <c r="AE11" s="9"/>
      <c r="AF11" s="9">
        <v>1101</v>
      </c>
      <c r="AG11" s="9">
        <v>1078</v>
      </c>
      <c r="AH11" s="9">
        <v>1673</v>
      </c>
      <c r="AI11" s="9"/>
      <c r="AJ11" s="9">
        <v>2101</v>
      </c>
      <c r="AK11" s="9"/>
      <c r="AL11" s="9">
        <v>1042</v>
      </c>
      <c r="AM11" s="9"/>
      <c r="AN11" s="9"/>
      <c r="AO11" s="9">
        <v>1272</v>
      </c>
      <c r="AP11" s="9">
        <v>1041</v>
      </c>
      <c r="AQ11" s="9">
        <v>1402</v>
      </c>
      <c r="AR11" s="9"/>
      <c r="AS11" s="9">
        <v>910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2">
        <f t="shared" si="42"/>
        <v>2133</v>
      </c>
      <c r="DI11" s="2">
        <f t="shared" si="8"/>
        <v>2101</v>
      </c>
      <c r="DJ11" s="2">
        <f t="shared" si="9"/>
        <v>1870</v>
      </c>
      <c r="DK11" s="2">
        <f t="shared" si="10"/>
        <v>1705</v>
      </c>
      <c r="DL11" s="2">
        <f t="shared" si="11"/>
        <v>1673</v>
      </c>
      <c r="DM11" s="2">
        <f t="shared" si="12"/>
        <v>1641</v>
      </c>
      <c r="DN11" s="2">
        <f t="shared" si="13"/>
        <v>1575</v>
      </c>
      <c r="DO11" s="2">
        <f t="shared" si="14"/>
        <v>1510</v>
      </c>
      <c r="DP11" s="2">
        <f t="shared" si="15"/>
        <v>1490</v>
      </c>
      <c r="DQ11" s="2">
        <f t="shared" si="16"/>
        <v>1482</v>
      </c>
      <c r="DR11" s="2">
        <f t="shared" si="17"/>
        <v>1464</v>
      </c>
      <c r="DS11" s="2">
        <f t="shared" si="18"/>
        <v>1446</v>
      </c>
      <c r="DT11" s="2">
        <f t="shared" si="19"/>
        <v>1402</v>
      </c>
      <c r="DU11" s="2">
        <f t="shared" si="20"/>
        <v>1327</v>
      </c>
      <c r="DV11" s="2">
        <f t="shared" si="21"/>
        <v>1272</v>
      </c>
      <c r="DW11" s="2">
        <f t="shared" si="22"/>
        <v>1101</v>
      </c>
      <c r="DX11" s="2">
        <f t="shared" si="23"/>
        <v>1078</v>
      </c>
      <c r="DY11" s="2">
        <f t="shared" si="24"/>
        <v>1076</v>
      </c>
      <c r="DZ11" s="2">
        <f t="shared" si="25"/>
        <v>1042</v>
      </c>
      <c r="EA11" s="2">
        <f t="shared" si="26"/>
        <v>1041</v>
      </c>
      <c r="EB11" s="2">
        <f t="shared" si="27"/>
        <v>910</v>
      </c>
      <c r="EC11" s="2">
        <f t="shared" si="28"/>
        <v>810</v>
      </c>
      <c r="ED11" s="2">
        <f t="shared" si="29"/>
        <v>660</v>
      </c>
      <c r="EE11" s="2">
        <f t="shared" si="30"/>
        <v>632</v>
      </c>
      <c r="EF11" s="2">
        <f t="shared" si="31"/>
        <v>561</v>
      </c>
      <c r="EG11" s="2" t="b">
        <f t="shared" si="32"/>
        <v>0</v>
      </c>
      <c r="EH11" s="2" t="b">
        <f t="shared" si="33"/>
        <v>0</v>
      </c>
      <c r="EI11" s="2" t="b">
        <f t="shared" si="34"/>
        <v>0</v>
      </c>
      <c r="EJ11" s="2" t="b">
        <f t="shared" si="35"/>
        <v>0</v>
      </c>
      <c r="EK11" s="2" t="b">
        <f t="shared" si="36"/>
        <v>0</v>
      </c>
      <c r="EL11" s="2" t="b">
        <f t="shared" si="37"/>
        <v>0</v>
      </c>
      <c r="EM11" s="2" t="b">
        <f t="shared" si="38"/>
        <v>0</v>
      </c>
      <c r="EN11" s="2" t="b">
        <f t="shared" si="39"/>
        <v>0</v>
      </c>
      <c r="EO11" s="2" t="b">
        <f t="shared" si="40"/>
        <v>0</v>
      </c>
      <c r="EP11" s="2" t="b">
        <f t="shared" si="41"/>
        <v>0</v>
      </c>
      <c r="EQ11" s="2"/>
      <c r="ER11" s="2"/>
      <c r="ES11" s="2">
        <f>SUM(DH11:EP11)</f>
        <v>33002</v>
      </c>
    </row>
    <row r="12" spans="1:149" ht="15">
      <c r="A12" s="4">
        <v>8</v>
      </c>
      <c r="B12" s="5" t="s">
        <v>50</v>
      </c>
      <c r="C12" s="6"/>
      <c r="D12" s="17">
        <f t="shared" si="0"/>
        <v>1336.1363636363637</v>
      </c>
      <c r="E12" s="18">
        <f t="shared" si="1"/>
        <v>29395</v>
      </c>
      <c r="F12" s="7">
        <f t="shared" si="2"/>
        <v>2106</v>
      </c>
      <c r="G12" s="21">
        <f t="shared" si="3"/>
        <v>397</v>
      </c>
      <c r="H12" s="24">
        <f t="shared" si="4"/>
        <v>839.8571428571429</v>
      </c>
      <c r="I12" s="25">
        <f t="shared" si="5"/>
        <v>29395</v>
      </c>
      <c r="J12" s="28">
        <f t="shared" si="6"/>
        <v>22</v>
      </c>
      <c r="L12" s="9"/>
      <c r="M12" s="9">
        <v>1782</v>
      </c>
      <c r="N12" s="9">
        <v>1132</v>
      </c>
      <c r="O12" s="9">
        <v>1594</v>
      </c>
      <c r="P12" s="9">
        <v>898</v>
      </c>
      <c r="Q12" s="9">
        <v>2106</v>
      </c>
      <c r="R12" s="9">
        <v>809</v>
      </c>
      <c r="S12" s="9">
        <v>1557</v>
      </c>
      <c r="T12" s="9"/>
      <c r="U12" s="9">
        <v>732</v>
      </c>
      <c r="V12" s="9">
        <v>1608</v>
      </c>
      <c r="W12" s="9"/>
      <c r="X12" s="9"/>
      <c r="Y12" s="9">
        <v>1740</v>
      </c>
      <c r="Z12" s="9">
        <v>1257</v>
      </c>
      <c r="AA12" s="9">
        <v>397</v>
      </c>
      <c r="AB12" s="9"/>
      <c r="AC12" s="9">
        <v>1297</v>
      </c>
      <c r="AD12" s="9"/>
      <c r="AE12" s="9">
        <v>1104</v>
      </c>
      <c r="AF12" s="9">
        <v>1562</v>
      </c>
      <c r="AG12" s="9"/>
      <c r="AH12" s="9"/>
      <c r="AI12" s="9">
        <v>1496</v>
      </c>
      <c r="AJ12" s="9">
        <v>575</v>
      </c>
      <c r="AK12" s="9"/>
      <c r="AL12" s="9">
        <v>1913</v>
      </c>
      <c r="AM12" s="9">
        <v>1735</v>
      </c>
      <c r="AN12" s="9"/>
      <c r="AO12" s="9">
        <v>653</v>
      </c>
      <c r="AP12" s="9">
        <v>1747</v>
      </c>
      <c r="AQ12" s="9"/>
      <c r="AR12" s="9">
        <v>1701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2">
        <f t="shared" si="42"/>
        <v>2106</v>
      </c>
      <c r="DI12" s="2">
        <f t="shared" si="8"/>
        <v>1913</v>
      </c>
      <c r="DJ12" s="2">
        <f t="shared" si="9"/>
        <v>1782</v>
      </c>
      <c r="DK12" s="2">
        <f t="shared" si="10"/>
        <v>1747</v>
      </c>
      <c r="DL12" s="2">
        <f t="shared" si="11"/>
        <v>1740</v>
      </c>
      <c r="DM12" s="2">
        <f t="shared" si="12"/>
        <v>1735</v>
      </c>
      <c r="DN12" s="2">
        <f t="shared" si="13"/>
        <v>1701</v>
      </c>
      <c r="DO12" s="2">
        <f t="shared" si="14"/>
        <v>1608</v>
      </c>
      <c r="DP12" s="2">
        <f t="shared" si="15"/>
        <v>1594</v>
      </c>
      <c r="DQ12" s="2">
        <f t="shared" si="16"/>
        <v>1562</v>
      </c>
      <c r="DR12" s="2">
        <f t="shared" si="17"/>
        <v>1557</v>
      </c>
      <c r="DS12" s="2">
        <f t="shared" si="18"/>
        <v>1496</v>
      </c>
      <c r="DT12" s="2">
        <f t="shared" si="19"/>
        <v>1297</v>
      </c>
      <c r="DU12" s="2">
        <f t="shared" si="20"/>
        <v>1257</v>
      </c>
      <c r="DV12" s="2">
        <f t="shared" si="21"/>
        <v>1132</v>
      </c>
      <c r="DW12" s="2">
        <f t="shared" si="22"/>
        <v>1104</v>
      </c>
      <c r="DX12" s="2">
        <f t="shared" si="23"/>
        <v>898</v>
      </c>
      <c r="DY12" s="2">
        <f t="shared" si="24"/>
        <v>809</v>
      </c>
      <c r="DZ12" s="2">
        <f t="shared" si="25"/>
        <v>732</v>
      </c>
      <c r="EA12" s="2">
        <f t="shared" si="26"/>
        <v>653</v>
      </c>
      <c r="EB12" s="2">
        <f t="shared" si="27"/>
        <v>575</v>
      </c>
      <c r="EC12" s="2">
        <f t="shared" si="28"/>
        <v>397</v>
      </c>
      <c r="ED12" s="2" t="b">
        <f t="shared" si="29"/>
        <v>0</v>
      </c>
      <c r="EE12" s="2" t="b">
        <f t="shared" si="30"/>
        <v>0</v>
      </c>
      <c r="EF12" s="2" t="b">
        <f t="shared" si="31"/>
        <v>0</v>
      </c>
      <c r="EG12" s="2" t="b">
        <f t="shared" si="32"/>
        <v>0</v>
      </c>
      <c r="EH12" s="2" t="b">
        <f t="shared" si="33"/>
        <v>0</v>
      </c>
      <c r="EI12" s="2" t="b">
        <f t="shared" si="34"/>
        <v>0</v>
      </c>
      <c r="EJ12" s="2" t="b">
        <f t="shared" si="35"/>
        <v>0</v>
      </c>
      <c r="EK12" s="2" t="b">
        <f t="shared" si="36"/>
        <v>0</v>
      </c>
      <c r="EL12" s="2" t="b">
        <f t="shared" si="37"/>
        <v>0</v>
      </c>
      <c r="EM12" s="2" t="b">
        <f t="shared" si="38"/>
        <v>0</v>
      </c>
      <c r="EN12" s="2" t="b">
        <f t="shared" si="39"/>
        <v>0</v>
      </c>
      <c r="EO12" s="2" t="b">
        <f t="shared" si="40"/>
        <v>0</v>
      </c>
      <c r="EP12" s="2" t="b">
        <f t="shared" si="41"/>
        <v>0</v>
      </c>
      <c r="EQ12" s="2"/>
      <c r="ER12" s="2"/>
      <c r="ES12" s="2">
        <f>SUM(DH12:EP12)</f>
        <v>29395</v>
      </c>
    </row>
    <row r="13" spans="1:149" ht="15">
      <c r="A13" s="4">
        <v>9</v>
      </c>
      <c r="B13" s="5" t="s">
        <v>42</v>
      </c>
      <c r="C13" s="6"/>
      <c r="D13" s="17">
        <f t="shared" si="0"/>
        <v>1028.0357142857142</v>
      </c>
      <c r="E13" s="18">
        <f t="shared" si="1"/>
        <v>28785</v>
      </c>
      <c r="F13" s="7">
        <f t="shared" si="2"/>
        <v>1871</v>
      </c>
      <c r="G13" s="21">
        <f t="shared" si="3"/>
        <v>134</v>
      </c>
      <c r="H13" s="24">
        <f t="shared" si="4"/>
        <v>822.4285714285714</v>
      </c>
      <c r="I13" s="25">
        <f t="shared" si="5"/>
        <v>28785</v>
      </c>
      <c r="J13" s="28">
        <f t="shared" si="6"/>
        <v>28</v>
      </c>
      <c r="L13" s="9">
        <v>1235</v>
      </c>
      <c r="M13" s="9">
        <v>1259</v>
      </c>
      <c r="N13" s="9"/>
      <c r="O13" s="9">
        <v>1237</v>
      </c>
      <c r="P13" s="9">
        <v>1477</v>
      </c>
      <c r="Q13" s="9">
        <v>1871</v>
      </c>
      <c r="R13" s="9">
        <v>479</v>
      </c>
      <c r="S13" s="9">
        <v>1184</v>
      </c>
      <c r="T13" s="9">
        <v>560</v>
      </c>
      <c r="U13" s="9">
        <v>972</v>
      </c>
      <c r="V13" s="9">
        <v>1221</v>
      </c>
      <c r="W13" s="9">
        <v>977</v>
      </c>
      <c r="X13" s="9">
        <v>1632</v>
      </c>
      <c r="Y13" s="9">
        <v>134</v>
      </c>
      <c r="Z13" s="9">
        <v>986</v>
      </c>
      <c r="AA13" s="9"/>
      <c r="AB13" s="9">
        <v>1606</v>
      </c>
      <c r="AC13" s="9">
        <v>944</v>
      </c>
      <c r="AD13" s="9"/>
      <c r="AE13" s="9">
        <v>1574</v>
      </c>
      <c r="AF13" s="9"/>
      <c r="AG13" s="9">
        <v>414</v>
      </c>
      <c r="AH13" s="9">
        <v>910</v>
      </c>
      <c r="AI13" s="9">
        <v>1128</v>
      </c>
      <c r="AJ13" s="9">
        <v>702</v>
      </c>
      <c r="AK13" s="9">
        <v>1033</v>
      </c>
      <c r="AL13" s="9">
        <v>1239</v>
      </c>
      <c r="AM13" s="9">
        <v>1358</v>
      </c>
      <c r="AN13" s="9"/>
      <c r="AO13" s="9">
        <v>832</v>
      </c>
      <c r="AP13" s="9">
        <v>458</v>
      </c>
      <c r="AQ13" s="9">
        <v>612</v>
      </c>
      <c r="AR13" s="9">
        <v>751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2">
        <f t="shared" si="42"/>
        <v>1871</v>
      </c>
      <c r="DI13" s="2">
        <f t="shared" si="8"/>
        <v>1632</v>
      </c>
      <c r="DJ13" s="2">
        <f t="shared" si="9"/>
        <v>1606</v>
      </c>
      <c r="DK13" s="2">
        <f t="shared" si="10"/>
        <v>1574</v>
      </c>
      <c r="DL13" s="2">
        <f t="shared" si="11"/>
        <v>1477</v>
      </c>
      <c r="DM13" s="2">
        <f t="shared" si="12"/>
        <v>1358</v>
      </c>
      <c r="DN13" s="2">
        <f t="shared" si="13"/>
        <v>1259</v>
      </c>
      <c r="DO13" s="2">
        <f t="shared" si="14"/>
        <v>1239</v>
      </c>
      <c r="DP13" s="2">
        <f t="shared" si="15"/>
        <v>1237</v>
      </c>
      <c r="DQ13" s="2">
        <f t="shared" si="16"/>
        <v>1235</v>
      </c>
      <c r="DR13" s="2">
        <f t="shared" si="17"/>
        <v>1221</v>
      </c>
      <c r="DS13" s="2">
        <f t="shared" si="18"/>
        <v>1184</v>
      </c>
      <c r="DT13" s="2">
        <f t="shared" si="19"/>
        <v>1128</v>
      </c>
      <c r="DU13" s="2">
        <f t="shared" si="20"/>
        <v>1033</v>
      </c>
      <c r="DV13" s="2">
        <f t="shared" si="21"/>
        <v>986</v>
      </c>
      <c r="DW13" s="2">
        <f t="shared" si="22"/>
        <v>977</v>
      </c>
      <c r="DX13" s="2">
        <f t="shared" si="23"/>
        <v>972</v>
      </c>
      <c r="DY13" s="2">
        <f t="shared" si="24"/>
        <v>944</v>
      </c>
      <c r="DZ13" s="2">
        <f t="shared" si="25"/>
        <v>910</v>
      </c>
      <c r="EA13" s="2">
        <f t="shared" si="26"/>
        <v>832</v>
      </c>
      <c r="EB13" s="2">
        <f t="shared" si="27"/>
        <v>751</v>
      </c>
      <c r="EC13" s="2">
        <f t="shared" si="28"/>
        <v>702</v>
      </c>
      <c r="ED13" s="2">
        <f t="shared" si="29"/>
        <v>612</v>
      </c>
      <c r="EE13" s="2">
        <f t="shared" si="30"/>
        <v>560</v>
      </c>
      <c r="EF13" s="2">
        <f t="shared" si="31"/>
        <v>479</v>
      </c>
      <c r="EG13" s="2">
        <f t="shared" si="32"/>
        <v>458</v>
      </c>
      <c r="EH13" s="2">
        <f t="shared" si="33"/>
        <v>414</v>
      </c>
      <c r="EI13" s="2">
        <f t="shared" si="34"/>
        <v>134</v>
      </c>
      <c r="EJ13" s="2" t="b">
        <f t="shared" si="35"/>
        <v>0</v>
      </c>
      <c r="EK13" s="2" t="b">
        <f t="shared" si="36"/>
        <v>0</v>
      </c>
      <c r="EL13" s="2" t="b">
        <f t="shared" si="37"/>
        <v>0</v>
      </c>
      <c r="EM13" s="2" t="b">
        <f t="shared" si="38"/>
        <v>0</v>
      </c>
      <c r="EN13" s="2" t="b">
        <f t="shared" si="39"/>
        <v>0</v>
      </c>
      <c r="EO13" s="2" t="b">
        <f t="shared" si="40"/>
        <v>0</v>
      </c>
      <c r="EP13" s="2" t="b">
        <f t="shared" si="41"/>
        <v>0</v>
      </c>
      <c r="EQ13" s="2"/>
      <c r="ER13" s="2"/>
      <c r="ES13" s="2">
        <f>SUM(DH13:EP13)</f>
        <v>28785</v>
      </c>
    </row>
    <row r="14" spans="1:149" ht="15">
      <c r="A14" s="4">
        <v>10</v>
      </c>
      <c r="B14" s="5" t="s">
        <v>43</v>
      </c>
      <c r="C14" s="6"/>
      <c r="D14" s="17">
        <f t="shared" si="0"/>
        <v>1060.8461538461538</v>
      </c>
      <c r="E14" s="18">
        <f t="shared" si="1"/>
        <v>27582</v>
      </c>
      <c r="F14" s="7">
        <f t="shared" si="2"/>
        <v>1920</v>
      </c>
      <c r="G14" s="21">
        <f t="shared" si="3"/>
        <v>504</v>
      </c>
      <c r="H14" s="24">
        <f t="shared" si="4"/>
        <v>788.0571428571428</v>
      </c>
      <c r="I14" s="25">
        <f t="shared" si="5"/>
        <v>27582</v>
      </c>
      <c r="J14" s="28">
        <f t="shared" si="6"/>
        <v>26</v>
      </c>
      <c r="L14" s="9"/>
      <c r="M14" s="9"/>
      <c r="N14" s="9"/>
      <c r="O14" s="9"/>
      <c r="P14" s="9"/>
      <c r="Q14" s="9"/>
      <c r="R14" s="9"/>
      <c r="S14" s="9"/>
      <c r="T14" s="9">
        <v>1125</v>
      </c>
      <c r="U14" s="9">
        <v>895</v>
      </c>
      <c r="V14" s="9">
        <v>1243</v>
      </c>
      <c r="W14" s="9">
        <v>1144</v>
      </c>
      <c r="X14" s="9">
        <v>879</v>
      </c>
      <c r="Y14" s="9">
        <v>504</v>
      </c>
      <c r="Z14" s="9">
        <v>735</v>
      </c>
      <c r="AA14" s="9">
        <v>872</v>
      </c>
      <c r="AB14" s="9">
        <v>725</v>
      </c>
      <c r="AC14" s="9">
        <v>609</v>
      </c>
      <c r="AD14" s="9">
        <v>597</v>
      </c>
      <c r="AE14" s="9">
        <v>1352</v>
      </c>
      <c r="AF14" s="9">
        <v>1134</v>
      </c>
      <c r="AG14" s="9">
        <v>1372</v>
      </c>
      <c r="AH14" s="9">
        <v>756</v>
      </c>
      <c r="AI14" s="9">
        <v>1642</v>
      </c>
      <c r="AJ14" s="9">
        <v>1229</v>
      </c>
      <c r="AK14" s="9">
        <v>1429</v>
      </c>
      <c r="AL14" s="9">
        <v>886</v>
      </c>
      <c r="AM14" s="9">
        <v>1066</v>
      </c>
      <c r="AN14" s="9">
        <v>952</v>
      </c>
      <c r="AO14" s="9">
        <v>1457</v>
      </c>
      <c r="AP14" s="9">
        <v>1920</v>
      </c>
      <c r="AQ14" s="9">
        <v>1441</v>
      </c>
      <c r="AR14" s="9">
        <v>986</v>
      </c>
      <c r="AS14" s="9">
        <v>632</v>
      </c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2">
        <f t="shared" si="42"/>
        <v>1920</v>
      </c>
      <c r="DI14" s="2">
        <f t="shared" si="8"/>
        <v>1642</v>
      </c>
      <c r="DJ14" s="2">
        <f t="shared" si="9"/>
        <v>1457</v>
      </c>
      <c r="DK14" s="2">
        <f t="shared" si="10"/>
        <v>1441</v>
      </c>
      <c r="DL14" s="2">
        <f t="shared" si="11"/>
        <v>1429</v>
      </c>
      <c r="DM14" s="2">
        <f t="shared" si="12"/>
        <v>1372</v>
      </c>
      <c r="DN14" s="2">
        <f t="shared" si="13"/>
        <v>1352</v>
      </c>
      <c r="DO14" s="2">
        <f t="shared" si="14"/>
        <v>1243</v>
      </c>
      <c r="DP14" s="2">
        <f t="shared" si="15"/>
        <v>1229</v>
      </c>
      <c r="DQ14" s="2">
        <f t="shared" si="16"/>
        <v>1144</v>
      </c>
      <c r="DR14" s="2">
        <f t="shared" si="17"/>
        <v>1134</v>
      </c>
      <c r="DS14" s="2">
        <f t="shared" si="18"/>
        <v>1125</v>
      </c>
      <c r="DT14" s="2">
        <f t="shared" si="19"/>
        <v>1066</v>
      </c>
      <c r="DU14" s="2">
        <f t="shared" si="20"/>
        <v>986</v>
      </c>
      <c r="DV14" s="2">
        <f t="shared" si="21"/>
        <v>952</v>
      </c>
      <c r="DW14" s="2">
        <f t="shared" si="22"/>
        <v>895</v>
      </c>
      <c r="DX14" s="2">
        <f t="shared" si="23"/>
        <v>886</v>
      </c>
      <c r="DY14" s="2">
        <f t="shared" si="24"/>
        <v>879</v>
      </c>
      <c r="DZ14" s="2">
        <f t="shared" si="25"/>
        <v>872</v>
      </c>
      <c r="EA14" s="2">
        <f t="shared" si="26"/>
        <v>756</v>
      </c>
      <c r="EB14" s="2">
        <f t="shared" si="27"/>
        <v>735</v>
      </c>
      <c r="EC14" s="2">
        <f t="shared" si="28"/>
        <v>725</v>
      </c>
      <c r="ED14" s="2">
        <f t="shared" si="29"/>
        <v>632</v>
      </c>
      <c r="EE14" s="2">
        <f t="shared" si="30"/>
        <v>609</v>
      </c>
      <c r="EF14" s="2">
        <f t="shared" si="31"/>
        <v>597</v>
      </c>
      <c r="EG14" s="2">
        <f t="shared" si="32"/>
        <v>504</v>
      </c>
      <c r="EH14" s="2" t="b">
        <f t="shared" si="33"/>
        <v>0</v>
      </c>
      <c r="EI14" s="2" t="b">
        <f t="shared" si="34"/>
        <v>0</v>
      </c>
      <c r="EJ14" s="2" t="b">
        <f t="shared" si="35"/>
        <v>0</v>
      </c>
      <c r="EK14" s="2" t="b">
        <f t="shared" si="36"/>
        <v>0</v>
      </c>
      <c r="EL14" s="2" t="b">
        <f t="shared" si="37"/>
        <v>0</v>
      </c>
      <c r="EM14" s="2" t="b">
        <f t="shared" si="38"/>
        <v>0</v>
      </c>
      <c r="EN14" s="2" t="b">
        <f t="shared" si="39"/>
        <v>0</v>
      </c>
      <c r="EO14" s="2" t="b">
        <f t="shared" si="40"/>
        <v>0</v>
      </c>
      <c r="EP14" s="2" t="b">
        <f t="shared" si="41"/>
        <v>0</v>
      </c>
      <c r="EQ14" s="2"/>
      <c r="ER14" s="2"/>
      <c r="ES14" s="2">
        <f>SUM(DH14:EP14)</f>
        <v>27582</v>
      </c>
    </row>
    <row r="15" spans="1:149" ht="15">
      <c r="A15" s="4">
        <v>11</v>
      </c>
      <c r="B15" s="8" t="s">
        <v>58</v>
      </c>
      <c r="C15" s="6"/>
      <c r="D15" s="17">
        <f t="shared" si="0"/>
        <v>1020.36</v>
      </c>
      <c r="E15" s="18">
        <f t="shared" si="1"/>
        <v>25509</v>
      </c>
      <c r="F15" s="7">
        <f t="shared" si="2"/>
        <v>1682</v>
      </c>
      <c r="G15" s="21">
        <f t="shared" si="3"/>
        <v>280</v>
      </c>
      <c r="H15" s="24">
        <f t="shared" si="4"/>
        <v>728.8285714285714</v>
      </c>
      <c r="I15" s="25">
        <f t="shared" si="5"/>
        <v>25509</v>
      </c>
      <c r="J15" s="28">
        <f t="shared" si="6"/>
        <v>25</v>
      </c>
      <c r="L15" s="9"/>
      <c r="M15" s="9">
        <v>1058</v>
      </c>
      <c r="N15" s="9">
        <v>454</v>
      </c>
      <c r="O15" s="9">
        <v>1415</v>
      </c>
      <c r="P15" s="9">
        <v>665</v>
      </c>
      <c r="Q15" s="9">
        <v>416</v>
      </c>
      <c r="R15" s="9">
        <v>590</v>
      </c>
      <c r="S15" s="9"/>
      <c r="T15" s="9">
        <v>1357</v>
      </c>
      <c r="U15" s="9">
        <v>1336</v>
      </c>
      <c r="V15" s="9">
        <v>1444</v>
      </c>
      <c r="W15" s="9"/>
      <c r="X15" s="9"/>
      <c r="Y15" s="9"/>
      <c r="Z15" s="9">
        <v>1682</v>
      </c>
      <c r="AA15" s="9">
        <v>1229</v>
      </c>
      <c r="AB15" s="9"/>
      <c r="AC15" s="9"/>
      <c r="AD15" s="9">
        <v>775</v>
      </c>
      <c r="AE15" s="9">
        <v>807</v>
      </c>
      <c r="AF15" s="9"/>
      <c r="AG15" s="9">
        <v>973</v>
      </c>
      <c r="AH15" s="9">
        <v>1172</v>
      </c>
      <c r="AI15" s="9">
        <v>1266</v>
      </c>
      <c r="AJ15" s="9">
        <v>998</v>
      </c>
      <c r="AK15" s="9">
        <v>1230</v>
      </c>
      <c r="AL15" s="9">
        <v>942</v>
      </c>
      <c r="AM15" s="9">
        <v>1023</v>
      </c>
      <c r="AN15" s="9">
        <v>1598</v>
      </c>
      <c r="AO15" s="9">
        <v>358</v>
      </c>
      <c r="AP15" s="9">
        <v>280</v>
      </c>
      <c r="AQ15" s="9">
        <v>1424</v>
      </c>
      <c r="AR15" s="9">
        <v>1017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2">
        <f t="shared" si="42"/>
        <v>1682</v>
      </c>
      <c r="DI15" s="2">
        <f t="shared" si="8"/>
        <v>1598</v>
      </c>
      <c r="DJ15" s="2">
        <f t="shared" si="9"/>
        <v>1444</v>
      </c>
      <c r="DK15" s="2">
        <f t="shared" si="10"/>
        <v>1424</v>
      </c>
      <c r="DL15" s="2">
        <f t="shared" si="11"/>
        <v>1415</v>
      </c>
      <c r="DM15" s="2">
        <f t="shared" si="12"/>
        <v>1357</v>
      </c>
      <c r="DN15" s="2">
        <f t="shared" si="13"/>
        <v>1336</v>
      </c>
      <c r="DO15" s="2">
        <f t="shared" si="14"/>
        <v>1266</v>
      </c>
      <c r="DP15" s="2">
        <f t="shared" si="15"/>
        <v>1230</v>
      </c>
      <c r="DQ15" s="2">
        <f t="shared" si="16"/>
        <v>1229</v>
      </c>
      <c r="DR15" s="2">
        <f t="shared" si="17"/>
        <v>1172</v>
      </c>
      <c r="DS15" s="2">
        <f t="shared" si="18"/>
        <v>1058</v>
      </c>
      <c r="DT15" s="2">
        <f t="shared" si="19"/>
        <v>1023</v>
      </c>
      <c r="DU15" s="2">
        <f t="shared" si="20"/>
        <v>1017</v>
      </c>
      <c r="DV15" s="2">
        <f t="shared" si="21"/>
        <v>998</v>
      </c>
      <c r="DW15" s="2">
        <f t="shared" si="22"/>
        <v>973</v>
      </c>
      <c r="DX15" s="2">
        <f t="shared" si="23"/>
        <v>942</v>
      </c>
      <c r="DY15" s="2">
        <f t="shared" si="24"/>
        <v>807</v>
      </c>
      <c r="DZ15" s="2">
        <f t="shared" si="25"/>
        <v>775</v>
      </c>
      <c r="EA15" s="2">
        <f t="shared" si="26"/>
        <v>665</v>
      </c>
      <c r="EB15" s="2">
        <f t="shared" si="27"/>
        <v>590</v>
      </c>
      <c r="EC15" s="2">
        <f t="shared" si="28"/>
        <v>454</v>
      </c>
      <c r="ED15" s="2">
        <f t="shared" si="29"/>
        <v>416</v>
      </c>
      <c r="EE15" s="2">
        <f t="shared" si="30"/>
        <v>358</v>
      </c>
      <c r="EF15" s="2">
        <f t="shared" si="31"/>
        <v>280</v>
      </c>
      <c r="EG15" s="2" t="b">
        <f t="shared" si="32"/>
        <v>0</v>
      </c>
      <c r="EH15" s="2" t="b">
        <f t="shared" si="33"/>
        <v>0</v>
      </c>
      <c r="EI15" s="2" t="b">
        <f t="shared" si="34"/>
        <v>0</v>
      </c>
      <c r="EJ15" s="2" t="b">
        <f t="shared" si="35"/>
        <v>0</v>
      </c>
      <c r="EK15" s="2" t="b">
        <f t="shared" si="36"/>
        <v>0</v>
      </c>
      <c r="EL15" s="2" t="b">
        <f t="shared" si="37"/>
        <v>0</v>
      </c>
      <c r="EM15" s="2" t="b">
        <f t="shared" si="38"/>
        <v>0</v>
      </c>
      <c r="EN15" s="2" t="b">
        <f t="shared" si="39"/>
        <v>0</v>
      </c>
      <c r="EO15" s="2" t="b">
        <f t="shared" si="40"/>
        <v>0</v>
      </c>
      <c r="EP15" s="2" t="b">
        <f t="shared" si="41"/>
        <v>0</v>
      </c>
      <c r="EQ15" s="2"/>
      <c r="ER15" s="2"/>
      <c r="ES15" s="2">
        <f>SUM(DH15:EP15)</f>
        <v>25509</v>
      </c>
    </row>
    <row r="16" spans="1:149" ht="15">
      <c r="A16" s="4">
        <v>12</v>
      </c>
      <c r="B16" s="8" t="s">
        <v>52</v>
      </c>
      <c r="C16" s="6"/>
      <c r="D16" s="17">
        <f t="shared" si="0"/>
        <v>1148.4545454545455</v>
      </c>
      <c r="E16" s="18">
        <f t="shared" si="1"/>
        <v>25266</v>
      </c>
      <c r="F16" s="7">
        <f t="shared" si="2"/>
        <v>1882</v>
      </c>
      <c r="G16" s="21">
        <f t="shared" si="3"/>
        <v>539</v>
      </c>
      <c r="H16" s="24">
        <f t="shared" si="4"/>
        <v>721.8857142857142</v>
      </c>
      <c r="I16" s="25">
        <f t="shared" si="5"/>
        <v>25266</v>
      </c>
      <c r="J16" s="28">
        <f t="shared" si="6"/>
        <v>22</v>
      </c>
      <c r="L16" s="9"/>
      <c r="M16" s="9">
        <v>845</v>
      </c>
      <c r="N16" s="9"/>
      <c r="O16" s="9"/>
      <c r="P16" s="9">
        <v>1218</v>
      </c>
      <c r="Q16" s="9"/>
      <c r="R16" s="9"/>
      <c r="S16" s="9">
        <v>579</v>
      </c>
      <c r="T16" s="9">
        <v>1726</v>
      </c>
      <c r="U16" s="9">
        <v>1083</v>
      </c>
      <c r="V16" s="9">
        <v>1882</v>
      </c>
      <c r="W16" s="9">
        <v>1059</v>
      </c>
      <c r="X16" s="9">
        <v>904</v>
      </c>
      <c r="Y16" s="9"/>
      <c r="Z16" s="9">
        <v>750</v>
      </c>
      <c r="AA16" s="9">
        <v>820</v>
      </c>
      <c r="AB16" s="9">
        <v>996</v>
      </c>
      <c r="AC16" s="9"/>
      <c r="AD16" s="9"/>
      <c r="AE16" s="9"/>
      <c r="AF16" s="9">
        <v>1643</v>
      </c>
      <c r="AG16" s="9">
        <v>1650</v>
      </c>
      <c r="AH16" s="9">
        <v>1570</v>
      </c>
      <c r="AI16" s="9">
        <v>1576</v>
      </c>
      <c r="AJ16" s="9">
        <v>539</v>
      </c>
      <c r="AK16" s="9"/>
      <c r="AL16" s="9"/>
      <c r="AM16" s="9">
        <v>753</v>
      </c>
      <c r="AN16" s="9">
        <v>1129</v>
      </c>
      <c r="AO16" s="9"/>
      <c r="AP16" s="9">
        <v>1364</v>
      </c>
      <c r="AQ16" s="9">
        <v>961</v>
      </c>
      <c r="AR16" s="9">
        <v>931</v>
      </c>
      <c r="AS16" s="9">
        <v>1288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2">
        <f t="shared" si="42"/>
        <v>1882</v>
      </c>
      <c r="DI16" s="2">
        <f t="shared" si="8"/>
        <v>1726</v>
      </c>
      <c r="DJ16" s="2">
        <f t="shared" si="9"/>
        <v>1650</v>
      </c>
      <c r="DK16" s="2">
        <f t="shared" si="10"/>
        <v>1643</v>
      </c>
      <c r="DL16" s="2">
        <f t="shared" si="11"/>
        <v>1576</v>
      </c>
      <c r="DM16" s="2">
        <f t="shared" si="12"/>
        <v>1570</v>
      </c>
      <c r="DN16" s="2">
        <f t="shared" si="13"/>
        <v>1364</v>
      </c>
      <c r="DO16" s="2">
        <f t="shared" si="14"/>
        <v>1288</v>
      </c>
      <c r="DP16" s="2">
        <f t="shared" si="15"/>
        <v>1218</v>
      </c>
      <c r="DQ16" s="2">
        <f t="shared" si="16"/>
        <v>1129</v>
      </c>
      <c r="DR16" s="2">
        <f t="shared" si="17"/>
        <v>1083</v>
      </c>
      <c r="DS16" s="2">
        <f t="shared" si="18"/>
        <v>1059</v>
      </c>
      <c r="DT16" s="2">
        <f t="shared" si="19"/>
        <v>996</v>
      </c>
      <c r="DU16" s="2">
        <f t="shared" si="20"/>
        <v>961</v>
      </c>
      <c r="DV16" s="2">
        <f t="shared" si="21"/>
        <v>931</v>
      </c>
      <c r="DW16" s="2">
        <f t="shared" si="22"/>
        <v>904</v>
      </c>
      <c r="DX16" s="2">
        <f t="shared" si="23"/>
        <v>845</v>
      </c>
      <c r="DY16" s="2">
        <f t="shared" si="24"/>
        <v>820</v>
      </c>
      <c r="DZ16" s="2">
        <f t="shared" si="25"/>
        <v>753</v>
      </c>
      <c r="EA16" s="2">
        <f t="shared" si="26"/>
        <v>750</v>
      </c>
      <c r="EB16" s="2">
        <f t="shared" si="27"/>
        <v>579</v>
      </c>
      <c r="EC16" s="2">
        <f t="shared" si="28"/>
        <v>539</v>
      </c>
      <c r="ED16" s="2" t="b">
        <f t="shared" si="29"/>
        <v>0</v>
      </c>
      <c r="EE16" s="2" t="b">
        <f t="shared" si="30"/>
        <v>0</v>
      </c>
      <c r="EF16" s="2" t="b">
        <f t="shared" si="31"/>
        <v>0</v>
      </c>
      <c r="EG16" s="2" t="b">
        <f t="shared" si="32"/>
        <v>0</v>
      </c>
      <c r="EH16" s="2" t="b">
        <f t="shared" si="33"/>
        <v>0</v>
      </c>
      <c r="EI16" s="2" t="b">
        <f t="shared" si="34"/>
        <v>0</v>
      </c>
      <c r="EJ16" s="2" t="b">
        <f t="shared" si="35"/>
        <v>0</v>
      </c>
      <c r="EK16" s="2" t="b">
        <f t="shared" si="36"/>
        <v>0</v>
      </c>
      <c r="EL16" s="2" t="b">
        <f t="shared" si="37"/>
        <v>0</v>
      </c>
      <c r="EM16" s="2" t="b">
        <f t="shared" si="38"/>
        <v>0</v>
      </c>
      <c r="EN16" s="2" t="b">
        <f t="shared" si="39"/>
        <v>0</v>
      </c>
      <c r="EO16" s="2" t="b">
        <f t="shared" si="40"/>
        <v>0</v>
      </c>
      <c r="EP16" s="2" t="b">
        <f t="shared" si="41"/>
        <v>0</v>
      </c>
      <c r="EQ16" s="2"/>
      <c r="ER16" s="2"/>
      <c r="ES16" s="2">
        <f>SUM(DH16:EP16)</f>
        <v>25266</v>
      </c>
    </row>
    <row r="17" spans="1:149" ht="15">
      <c r="A17" s="4">
        <v>13</v>
      </c>
      <c r="B17" s="5" t="s">
        <v>46</v>
      </c>
      <c r="C17" s="6"/>
      <c r="D17" s="17">
        <f t="shared" si="0"/>
        <v>1208.55</v>
      </c>
      <c r="E17" s="18">
        <f t="shared" si="1"/>
        <v>24171</v>
      </c>
      <c r="F17" s="7">
        <f t="shared" si="2"/>
        <v>1842</v>
      </c>
      <c r="G17" s="21">
        <f t="shared" si="3"/>
        <v>585</v>
      </c>
      <c r="H17" s="24">
        <f t="shared" si="4"/>
        <v>690.6</v>
      </c>
      <c r="I17" s="25">
        <f t="shared" si="5"/>
        <v>24171</v>
      </c>
      <c r="J17" s="28">
        <f t="shared" si="6"/>
        <v>20</v>
      </c>
      <c r="L17" s="9"/>
      <c r="M17" s="9"/>
      <c r="N17" s="9">
        <v>844</v>
      </c>
      <c r="O17" s="9">
        <v>1209</v>
      </c>
      <c r="P17" s="9">
        <v>1094</v>
      </c>
      <c r="Q17" s="9">
        <v>761</v>
      </c>
      <c r="R17" s="9"/>
      <c r="S17" s="9">
        <v>1202</v>
      </c>
      <c r="T17" s="9">
        <v>1225</v>
      </c>
      <c r="U17" s="9">
        <v>1667</v>
      </c>
      <c r="V17" s="9">
        <v>773</v>
      </c>
      <c r="W17" s="9">
        <v>1524</v>
      </c>
      <c r="X17" s="9"/>
      <c r="Y17" s="9">
        <v>1206</v>
      </c>
      <c r="Z17" s="9"/>
      <c r="AA17" s="9"/>
      <c r="AB17" s="9"/>
      <c r="AC17" s="9">
        <v>1057</v>
      </c>
      <c r="AD17" s="9">
        <v>1240</v>
      </c>
      <c r="AE17" s="9">
        <v>696</v>
      </c>
      <c r="AF17" s="9">
        <v>1348</v>
      </c>
      <c r="AG17" s="9"/>
      <c r="AH17" s="9"/>
      <c r="AI17" s="9">
        <v>1842</v>
      </c>
      <c r="AJ17" s="9">
        <v>1758</v>
      </c>
      <c r="AK17" s="9"/>
      <c r="AL17" s="9"/>
      <c r="AM17" s="9"/>
      <c r="AN17" s="9">
        <v>1544</v>
      </c>
      <c r="AO17" s="9">
        <v>1491</v>
      </c>
      <c r="AP17" s="9">
        <v>585</v>
      </c>
      <c r="AQ17" s="9"/>
      <c r="AR17" s="9"/>
      <c r="AS17" s="9">
        <v>1105</v>
      </c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2">
        <f t="shared" si="42"/>
        <v>1842</v>
      </c>
      <c r="DI17" s="2">
        <f t="shared" si="8"/>
        <v>1758</v>
      </c>
      <c r="DJ17" s="2">
        <f t="shared" si="9"/>
        <v>1667</v>
      </c>
      <c r="DK17" s="2">
        <f t="shared" si="10"/>
        <v>1544</v>
      </c>
      <c r="DL17" s="2">
        <f t="shared" si="11"/>
        <v>1524</v>
      </c>
      <c r="DM17" s="2">
        <f t="shared" si="12"/>
        <v>1491</v>
      </c>
      <c r="DN17" s="2">
        <f t="shared" si="13"/>
        <v>1348</v>
      </c>
      <c r="DO17" s="2">
        <f t="shared" si="14"/>
        <v>1240</v>
      </c>
      <c r="DP17" s="2">
        <f t="shared" si="15"/>
        <v>1225</v>
      </c>
      <c r="DQ17" s="2">
        <f t="shared" si="16"/>
        <v>1209</v>
      </c>
      <c r="DR17" s="2">
        <f t="shared" si="17"/>
        <v>1206</v>
      </c>
      <c r="DS17" s="2">
        <f t="shared" si="18"/>
        <v>1202</v>
      </c>
      <c r="DT17" s="2">
        <f t="shared" si="19"/>
        <v>1105</v>
      </c>
      <c r="DU17" s="2">
        <f t="shared" si="20"/>
        <v>1094</v>
      </c>
      <c r="DV17" s="2">
        <f t="shared" si="21"/>
        <v>1057</v>
      </c>
      <c r="DW17" s="2">
        <f t="shared" si="22"/>
        <v>844</v>
      </c>
      <c r="DX17" s="2">
        <f t="shared" si="23"/>
        <v>773</v>
      </c>
      <c r="DY17" s="2">
        <f t="shared" si="24"/>
        <v>761</v>
      </c>
      <c r="DZ17" s="2">
        <f t="shared" si="25"/>
        <v>696</v>
      </c>
      <c r="EA17" s="2">
        <f t="shared" si="26"/>
        <v>585</v>
      </c>
      <c r="EB17" s="2" t="b">
        <f t="shared" si="27"/>
        <v>0</v>
      </c>
      <c r="EC17" s="2" t="b">
        <f t="shared" si="28"/>
        <v>0</v>
      </c>
      <c r="ED17" s="2" t="b">
        <f t="shared" si="29"/>
        <v>0</v>
      </c>
      <c r="EE17" s="2" t="b">
        <f t="shared" si="30"/>
        <v>0</v>
      </c>
      <c r="EF17" s="2" t="b">
        <f t="shared" si="31"/>
        <v>0</v>
      </c>
      <c r="EG17" s="2" t="b">
        <f t="shared" si="32"/>
        <v>0</v>
      </c>
      <c r="EH17" s="2" t="b">
        <f t="shared" si="33"/>
        <v>0</v>
      </c>
      <c r="EI17" s="2" t="b">
        <f t="shared" si="34"/>
        <v>0</v>
      </c>
      <c r="EJ17" s="2" t="b">
        <f t="shared" si="35"/>
        <v>0</v>
      </c>
      <c r="EK17" s="2" t="b">
        <f t="shared" si="36"/>
        <v>0</v>
      </c>
      <c r="EL17" s="2" t="b">
        <f t="shared" si="37"/>
        <v>0</v>
      </c>
      <c r="EM17" s="2" t="b">
        <f t="shared" si="38"/>
        <v>0</v>
      </c>
      <c r="EN17" s="2" t="b">
        <f t="shared" si="39"/>
        <v>0</v>
      </c>
      <c r="EO17" s="2" t="b">
        <f t="shared" si="40"/>
        <v>0</v>
      </c>
      <c r="EP17" s="2" t="b">
        <f t="shared" si="41"/>
        <v>0</v>
      </c>
      <c r="EQ17" s="2"/>
      <c r="ER17" s="2"/>
      <c r="ES17" s="2">
        <f>SUM(DH17:EP17)</f>
        <v>24171</v>
      </c>
    </row>
    <row r="18" spans="1:149" ht="15">
      <c r="A18" s="4">
        <v>14</v>
      </c>
      <c r="B18" s="8" t="s">
        <v>59</v>
      </c>
      <c r="C18" s="6">
        <v>40</v>
      </c>
      <c r="D18" s="17">
        <f t="shared" si="0"/>
        <v>989.5416666666666</v>
      </c>
      <c r="E18" s="18">
        <f t="shared" si="1"/>
        <v>23749</v>
      </c>
      <c r="F18" s="7">
        <f t="shared" si="2"/>
        <v>1812</v>
      </c>
      <c r="G18" s="21">
        <f t="shared" si="3"/>
        <v>297</v>
      </c>
      <c r="H18" s="24">
        <f t="shared" si="4"/>
        <v>678.5428571428571</v>
      </c>
      <c r="I18" s="25">
        <f t="shared" si="5"/>
        <v>23749</v>
      </c>
      <c r="J18" s="28">
        <f t="shared" si="6"/>
        <v>24</v>
      </c>
      <c r="L18" s="9"/>
      <c r="M18" s="9">
        <v>834</v>
      </c>
      <c r="N18" s="9"/>
      <c r="O18" s="9">
        <v>845</v>
      </c>
      <c r="P18" s="9">
        <v>1179</v>
      </c>
      <c r="Q18" s="9">
        <v>1148</v>
      </c>
      <c r="R18" s="9">
        <v>1185</v>
      </c>
      <c r="S18" s="9"/>
      <c r="T18" s="9">
        <v>650</v>
      </c>
      <c r="U18" s="9">
        <v>1063</v>
      </c>
      <c r="V18" s="9">
        <v>1812</v>
      </c>
      <c r="W18" s="9"/>
      <c r="X18" s="9"/>
      <c r="Y18" s="9"/>
      <c r="Z18" s="9">
        <v>1107</v>
      </c>
      <c r="AA18" s="9">
        <v>676</v>
      </c>
      <c r="AB18" s="9"/>
      <c r="AC18" s="9"/>
      <c r="AD18" s="9">
        <v>1447</v>
      </c>
      <c r="AE18" s="9">
        <v>1378</v>
      </c>
      <c r="AF18" s="9"/>
      <c r="AG18" s="9">
        <v>946</v>
      </c>
      <c r="AH18" s="9">
        <v>932</v>
      </c>
      <c r="AI18" s="9">
        <v>716</v>
      </c>
      <c r="AJ18" s="9">
        <v>382</v>
      </c>
      <c r="AK18" s="9">
        <v>531</v>
      </c>
      <c r="AL18" s="9">
        <v>297</v>
      </c>
      <c r="AM18" s="9">
        <v>819</v>
      </c>
      <c r="AN18" s="9">
        <v>1139</v>
      </c>
      <c r="AO18" s="9">
        <v>1000</v>
      </c>
      <c r="AP18" s="9">
        <v>1248</v>
      </c>
      <c r="AQ18" s="9">
        <v>1459</v>
      </c>
      <c r="AR18" s="9">
        <v>956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2">
        <f t="shared" si="42"/>
        <v>1812</v>
      </c>
      <c r="DI18" s="2">
        <f t="shared" si="8"/>
        <v>1459</v>
      </c>
      <c r="DJ18" s="2">
        <f t="shared" si="9"/>
        <v>1447</v>
      </c>
      <c r="DK18" s="2">
        <f t="shared" si="10"/>
        <v>1378</v>
      </c>
      <c r="DL18" s="2">
        <f t="shared" si="11"/>
        <v>1248</v>
      </c>
      <c r="DM18" s="2">
        <f t="shared" si="12"/>
        <v>1185</v>
      </c>
      <c r="DN18" s="2">
        <f t="shared" si="13"/>
        <v>1179</v>
      </c>
      <c r="DO18" s="2">
        <f t="shared" si="14"/>
        <v>1148</v>
      </c>
      <c r="DP18" s="2">
        <f t="shared" si="15"/>
        <v>1139</v>
      </c>
      <c r="DQ18" s="2">
        <f t="shared" si="16"/>
        <v>1107</v>
      </c>
      <c r="DR18" s="2">
        <f t="shared" si="17"/>
        <v>1063</v>
      </c>
      <c r="DS18" s="2">
        <f t="shared" si="18"/>
        <v>1000</v>
      </c>
      <c r="DT18" s="2">
        <f t="shared" si="19"/>
        <v>956</v>
      </c>
      <c r="DU18" s="2">
        <f t="shared" si="20"/>
        <v>946</v>
      </c>
      <c r="DV18" s="2">
        <f t="shared" si="21"/>
        <v>932</v>
      </c>
      <c r="DW18" s="2">
        <f t="shared" si="22"/>
        <v>845</v>
      </c>
      <c r="DX18" s="2">
        <f t="shared" si="23"/>
        <v>834</v>
      </c>
      <c r="DY18" s="2">
        <f t="shared" si="24"/>
        <v>819</v>
      </c>
      <c r="DZ18" s="2">
        <f t="shared" si="25"/>
        <v>716</v>
      </c>
      <c r="EA18" s="2">
        <f t="shared" si="26"/>
        <v>676</v>
      </c>
      <c r="EB18" s="2">
        <f t="shared" si="27"/>
        <v>650</v>
      </c>
      <c r="EC18" s="2">
        <f t="shared" si="28"/>
        <v>531</v>
      </c>
      <c r="ED18" s="2">
        <f t="shared" si="29"/>
        <v>382</v>
      </c>
      <c r="EE18" s="2">
        <f t="shared" si="30"/>
        <v>297</v>
      </c>
      <c r="EF18" s="2" t="b">
        <f t="shared" si="31"/>
        <v>0</v>
      </c>
      <c r="EG18" s="2" t="b">
        <f t="shared" si="32"/>
        <v>0</v>
      </c>
      <c r="EH18" s="2" t="b">
        <f t="shared" si="33"/>
        <v>0</v>
      </c>
      <c r="EI18" s="2" t="b">
        <f t="shared" si="34"/>
        <v>0</v>
      </c>
      <c r="EJ18" s="2" t="b">
        <f t="shared" si="35"/>
        <v>0</v>
      </c>
      <c r="EK18" s="2" t="b">
        <f t="shared" si="36"/>
        <v>0</v>
      </c>
      <c r="EL18" s="2" t="b">
        <f t="shared" si="37"/>
        <v>0</v>
      </c>
      <c r="EM18" s="2" t="b">
        <f t="shared" si="38"/>
        <v>0</v>
      </c>
      <c r="EN18" s="2" t="b">
        <f t="shared" si="39"/>
        <v>0</v>
      </c>
      <c r="EO18" s="2" t="b">
        <f t="shared" si="40"/>
        <v>0</v>
      </c>
      <c r="EP18" s="2" t="b">
        <f t="shared" si="41"/>
        <v>0</v>
      </c>
      <c r="EQ18" s="2"/>
      <c r="ER18" s="2"/>
      <c r="ES18" s="2">
        <f>SUM(DH18:EP18)</f>
        <v>23749</v>
      </c>
    </row>
    <row r="19" spans="1:149" ht="15">
      <c r="A19" s="4">
        <v>15</v>
      </c>
      <c r="B19" s="5" t="s">
        <v>51</v>
      </c>
      <c r="C19" s="6"/>
      <c r="D19" s="17">
        <f t="shared" si="0"/>
        <v>1329.0625</v>
      </c>
      <c r="E19" s="18">
        <f t="shared" si="1"/>
        <v>21265</v>
      </c>
      <c r="F19" s="7">
        <f t="shared" si="2"/>
        <v>1943</v>
      </c>
      <c r="G19" s="21">
        <f t="shared" si="3"/>
        <v>48</v>
      </c>
      <c r="H19" s="24">
        <f t="shared" si="4"/>
        <v>607.5714285714286</v>
      </c>
      <c r="I19" s="25">
        <f t="shared" si="5"/>
        <v>21265</v>
      </c>
      <c r="J19" s="28">
        <f t="shared" si="6"/>
        <v>16</v>
      </c>
      <c r="L19" s="9">
        <v>1920</v>
      </c>
      <c r="M19" s="9"/>
      <c r="N19" s="9">
        <v>1687</v>
      </c>
      <c r="O19" s="9"/>
      <c r="P19" s="9">
        <v>1414</v>
      </c>
      <c r="Q19" s="9">
        <v>869</v>
      </c>
      <c r="R19" s="9">
        <v>1600</v>
      </c>
      <c r="S19" s="9">
        <v>1123</v>
      </c>
      <c r="T19" s="9">
        <v>1344</v>
      </c>
      <c r="U19" s="9"/>
      <c r="V19" s="9"/>
      <c r="W19" s="9">
        <v>1229</v>
      </c>
      <c r="X19" s="9"/>
      <c r="Y19" s="9">
        <v>760</v>
      </c>
      <c r="Z19" s="9">
        <v>1453</v>
      </c>
      <c r="AA19" s="9"/>
      <c r="AB19" s="9"/>
      <c r="AC19" s="9">
        <v>1943</v>
      </c>
      <c r="AD19" s="9">
        <v>48</v>
      </c>
      <c r="AE19" s="9"/>
      <c r="AF19" s="9"/>
      <c r="AG19" s="9"/>
      <c r="AH19" s="9"/>
      <c r="AI19" s="9">
        <v>1092</v>
      </c>
      <c r="AJ19" s="9"/>
      <c r="AK19" s="9"/>
      <c r="AL19" s="9"/>
      <c r="AM19" s="9"/>
      <c r="AN19" s="9"/>
      <c r="AO19" s="9">
        <v>1528</v>
      </c>
      <c r="AP19" s="9"/>
      <c r="AQ19" s="9">
        <v>1566</v>
      </c>
      <c r="AR19" s="9">
        <v>1689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2">
        <f t="shared" si="42"/>
        <v>1943</v>
      </c>
      <c r="DI19" s="2">
        <f t="shared" si="8"/>
        <v>1920</v>
      </c>
      <c r="DJ19" s="2">
        <f t="shared" si="9"/>
        <v>1689</v>
      </c>
      <c r="DK19" s="2">
        <f t="shared" si="10"/>
        <v>1687</v>
      </c>
      <c r="DL19" s="2">
        <f t="shared" si="11"/>
        <v>1600</v>
      </c>
      <c r="DM19" s="2">
        <f t="shared" si="12"/>
        <v>1566</v>
      </c>
      <c r="DN19" s="2">
        <f t="shared" si="13"/>
        <v>1528</v>
      </c>
      <c r="DO19" s="2">
        <f t="shared" si="14"/>
        <v>1453</v>
      </c>
      <c r="DP19" s="2">
        <f t="shared" si="15"/>
        <v>1414</v>
      </c>
      <c r="DQ19" s="2">
        <f t="shared" si="16"/>
        <v>1344</v>
      </c>
      <c r="DR19" s="2">
        <f t="shared" si="17"/>
        <v>1229</v>
      </c>
      <c r="DS19" s="2">
        <f t="shared" si="18"/>
        <v>1123</v>
      </c>
      <c r="DT19" s="2">
        <f t="shared" si="19"/>
        <v>1092</v>
      </c>
      <c r="DU19" s="2">
        <f t="shared" si="20"/>
        <v>869</v>
      </c>
      <c r="DV19" s="2">
        <f t="shared" si="21"/>
        <v>760</v>
      </c>
      <c r="DW19" s="2">
        <f t="shared" si="22"/>
        <v>48</v>
      </c>
      <c r="DX19" s="2" t="b">
        <f t="shared" si="23"/>
        <v>0</v>
      </c>
      <c r="DY19" s="2" t="b">
        <f t="shared" si="24"/>
        <v>0</v>
      </c>
      <c r="DZ19" s="2" t="b">
        <f t="shared" si="25"/>
        <v>0</v>
      </c>
      <c r="EA19" s="2" t="b">
        <f t="shared" si="26"/>
        <v>0</v>
      </c>
      <c r="EB19" s="2" t="b">
        <f t="shared" si="27"/>
        <v>0</v>
      </c>
      <c r="EC19" s="2" t="b">
        <f t="shared" si="28"/>
        <v>0</v>
      </c>
      <c r="ED19" s="2" t="b">
        <f t="shared" si="29"/>
        <v>0</v>
      </c>
      <c r="EE19" s="2" t="b">
        <f t="shared" si="30"/>
        <v>0</v>
      </c>
      <c r="EF19" s="2" t="b">
        <f t="shared" si="31"/>
        <v>0</v>
      </c>
      <c r="EG19" s="2" t="b">
        <f t="shared" si="32"/>
        <v>0</v>
      </c>
      <c r="EH19" s="2" t="b">
        <f t="shared" si="33"/>
        <v>0</v>
      </c>
      <c r="EI19" s="2" t="b">
        <f t="shared" si="34"/>
        <v>0</v>
      </c>
      <c r="EJ19" s="2" t="b">
        <f t="shared" si="35"/>
        <v>0</v>
      </c>
      <c r="EK19" s="2" t="b">
        <f t="shared" si="36"/>
        <v>0</v>
      </c>
      <c r="EL19" s="2" t="b">
        <f t="shared" si="37"/>
        <v>0</v>
      </c>
      <c r="EM19" s="2" t="b">
        <f t="shared" si="38"/>
        <v>0</v>
      </c>
      <c r="EN19" s="2" t="b">
        <f t="shared" si="39"/>
        <v>0</v>
      </c>
      <c r="EO19" s="2" t="b">
        <f t="shared" si="40"/>
        <v>0</v>
      </c>
      <c r="EP19" s="2" t="b">
        <f t="shared" si="41"/>
        <v>0</v>
      </c>
      <c r="EQ19" s="2"/>
      <c r="ER19" s="2"/>
      <c r="ES19" s="2">
        <f>SUM(DH19:EP19)</f>
        <v>21265</v>
      </c>
    </row>
    <row r="20" spans="1:149" ht="15">
      <c r="A20" s="4">
        <v>16</v>
      </c>
      <c r="B20" s="5" t="s">
        <v>54</v>
      </c>
      <c r="C20" s="6"/>
      <c r="D20" s="17">
        <f t="shared" si="0"/>
        <v>1011.05</v>
      </c>
      <c r="E20" s="18">
        <f t="shared" si="1"/>
        <v>20221</v>
      </c>
      <c r="F20" s="7">
        <f t="shared" si="2"/>
        <v>1936</v>
      </c>
      <c r="G20" s="21">
        <f t="shared" si="3"/>
        <v>370</v>
      </c>
      <c r="H20" s="24">
        <f t="shared" si="4"/>
        <v>577.7428571428571</v>
      </c>
      <c r="I20" s="25">
        <f t="shared" si="5"/>
        <v>20221</v>
      </c>
      <c r="J20" s="28">
        <f t="shared" si="6"/>
        <v>20</v>
      </c>
      <c r="L20" s="9">
        <v>1090</v>
      </c>
      <c r="M20" s="9"/>
      <c r="N20" s="9">
        <v>1102</v>
      </c>
      <c r="O20" s="9">
        <v>1578</v>
      </c>
      <c r="P20" s="9">
        <v>1260</v>
      </c>
      <c r="Q20" s="9">
        <v>1421</v>
      </c>
      <c r="R20" s="9">
        <v>370</v>
      </c>
      <c r="S20" s="9">
        <v>1347</v>
      </c>
      <c r="T20" s="9"/>
      <c r="U20" s="9">
        <v>503</v>
      </c>
      <c r="V20" s="9">
        <v>664</v>
      </c>
      <c r="W20" s="9">
        <v>691</v>
      </c>
      <c r="X20" s="9">
        <v>1008</v>
      </c>
      <c r="Y20" s="9">
        <v>1316</v>
      </c>
      <c r="Z20" s="9">
        <v>1143</v>
      </c>
      <c r="AA20" s="9">
        <v>1202</v>
      </c>
      <c r="AB20" s="9"/>
      <c r="AC20" s="9"/>
      <c r="AD20" s="9"/>
      <c r="AE20" s="9">
        <v>448</v>
      </c>
      <c r="AF20" s="9"/>
      <c r="AG20" s="9">
        <v>693</v>
      </c>
      <c r="AH20" s="9"/>
      <c r="AI20" s="9">
        <v>1936</v>
      </c>
      <c r="AJ20" s="9"/>
      <c r="AK20" s="9">
        <v>1044</v>
      </c>
      <c r="AL20" s="9"/>
      <c r="AM20" s="9"/>
      <c r="AN20" s="9">
        <v>415</v>
      </c>
      <c r="AO20" s="9"/>
      <c r="AP20" s="9">
        <v>990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2">
        <f t="shared" si="42"/>
        <v>1936</v>
      </c>
      <c r="DI20" s="2">
        <f t="shared" si="8"/>
        <v>1578</v>
      </c>
      <c r="DJ20" s="2">
        <f t="shared" si="9"/>
        <v>1421</v>
      </c>
      <c r="DK20" s="2">
        <f t="shared" si="10"/>
        <v>1347</v>
      </c>
      <c r="DL20" s="2">
        <f t="shared" si="11"/>
        <v>1316</v>
      </c>
      <c r="DM20" s="2">
        <f t="shared" si="12"/>
        <v>1260</v>
      </c>
      <c r="DN20" s="2">
        <f t="shared" si="13"/>
        <v>1202</v>
      </c>
      <c r="DO20" s="2">
        <f t="shared" si="14"/>
        <v>1143</v>
      </c>
      <c r="DP20" s="2">
        <f t="shared" si="15"/>
        <v>1102</v>
      </c>
      <c r="DQ20" s="2">
        <f t="shared" si="16"/>
        <v>1090</v>
      </c>
      <c r="DR20" s="2">
        <f t="shared" si="17"/>
        <v>1044</v>
      </c>
      <c r="DS20" s="2">
        <f t="shared" si="18"/>
        <v>1008</v>
      </c>
      <c r="DT20" s="2">
        <f t="shared" si="19"/>
        <v>990</v>
      </c>
      <c r="DU20" s="2">
        <f t="shared" si="20"/>
        <v>693</v>
      </c>
      <c r="DV20" s="2">
        <f t="shared" si="21"/>
        <v>691</v>
      </c>
      <c r="DW20" s="2">
        <f t="shared" si="22"/>
        <v>664</v>
      </c>
      <c r="DX20" s="2">
        <f t="shared" si="23"/>
        <v>503</v>
      </c>
      <c r="DY20" s="2">
        <f t="shared" si="24"/>
        <v>448</v>
      </c>
      <c r="DZ20" s="2">
        <f t="shared" si="25"/>
        <v>415</v>
      </c>
      <c r="EA20" s="2">
        <f t="shared" si="26"/>
        <v>370</v>
      </c>
      <c r="EB20" s="2" t="b">
        <f t="shared" si="27"/>
        <v>0</v>
      </c>
      <c r="EC20" s="2" t="b">
        <f t="shared" si="28"/>
        <v>0</v>
      </c>
      <c r="ED20" s="2" t="b">
        <f t="shared" si="29"/>
        <v>0</v>
      </c>
      <c r="EE20" s="2" t="b">
        <f t="shared" si="30"/>
        <v>0</v>
      </c>
      <c r="EF20" s="2" t="b">
        <f t="shared" si="31"/>
        <v>0</v>
      </c>
      <c r="EG20" s="2" t="b">
        <f t="shared" si="32"/>
        <v>0</v>
      </c>
      <c r="EH20" s="2" t="b">
        <f t="shared" si="33"/>
        <v>0</v>
      </c>
      <c r="EI20" s="2" t="b">
        <f t="shared" si="34"/>
        <v>0</v>
      </c>
      <c r="EJ20" s="2" t="b">
        <f t="shared" si="35"/>
        <v>0</v>
      </c>
      <c r="EK20" s="2" t="b">
        <f t="shared" si="36"/>
        <v>0</v>
      </c>
      <c r="EL20" s="2" t="b">
        <f t="shared" si="37"/>
        <v>0</v>
      </c>
      <c r="EM20" s="2" t="b">
        <f t="shared" si="38"/>
        <v>0</v>
      </c>
      <c r="EN20" s="2" t="b">
        <f t="shared" si="39"/>
        <v>0</v>
      </c>
      <c r="EO20" s="2" t="b">
        <f t="shared" si="40"/>
        <v>0</v>
      </c>
      <c r="EP20" s="2" t="b">
        <f t="shared" si="41"/>
        <v>0</v>
      </c>
      <c r="EQ20" s="2"/>
      <c r="ER20" s="2"/>
      <c r="ES20" s="2">
        <f>SUM(DH20:EP20)</f>
        <v>20221</v>
      </c>
    </row>
    <row r="21" spans="1:149" ht="15">
      <c r="A21" s="4">
        <v>17</v>
      </c>
      <c r="B21" s="5" t="s">
        <v>40</v>
      </c>
      <c r="C21" s="6">
        <v>1</v>
      </c>
      <c r="D21" s="17">
        <f>AVERAGE(L21:DG21)</f>
        <v>424.5</v>
      </c>
      <c r="E21" s="18">
        <f>SUM(L21:DG21)</f>
        <v>17829</v>
      </c>
      <c r="F21" s="7">
        <f>MAX(L21:DG21)</f>
        <v>1289</v>
      </c>
      <c r="G21" s="21">
        <f>MIN(L21:DG21)</f>
        <v>200</v>
      </c>
      <c r="H21" s="24">
        <f>I21/35</f>
        <v>453.4</v>
      </c>
      <c r="I21" s="25">
        <f>ES21</f>
        <v>15869</v>
      </c>
      <c r="J21" s="28">
        <f>COUNT(L21:DG21)</f>
        <v>42</v>
      </c>
      <c r="L21" s="9">
        <v>1289</v>
      </c>
      <c r="M21" s="9">
        <v>200</v>
      </c>
      <c r="N21" s="9">
        <v>210</v>
      </c>
      <c r="O21" s="9">
        <v>220</v>
      </c>
      <c r="P21" s="9">
        <v>230</v>
      </c>
      <c r="Q21" s="9">
        <v>240</v>
      </c>
      <c r="R21" s="9">
        <v>250</v>
      </c>
      <c r="S21" s="9">
        <v>260</v>
      </c>
      <c r="T21" s="9">
        <v>270</v>
      </c>
      <c r="U21" s="9">
        <v>280</v>
      </c>
      <c r="V21" s="9">
        <v>290</v>
      </c>
      <c r="W21" s="9">
        <v>300</v>
      </c>
      <c r="X21" s="9">
        <v>310</v>
      </c>
      <c r="Y21" s="9">
        <v>320</v>
      </c>
      <c r="Z21" s="9">
        <v>330</v>
      </c>
      <c r="AA21" s="9">
        <v>340</v>
      </c>
      <c r="AB21" s="9">
        <v>350</v>
      </c>
      <c r="AC21" s="9">
        <v>360</v>
      </c>
      <c r="AD21" s="9">
        <v>370</v>
      </c>
      <c r="AE21" s="9">
        <v>380</v>
      </c>
      <c r="AF21" s="9">
        <v>390</v>
      </c>
      <c r="AG21" s="9">
        <v>400</v>
      </c>
      <c r="AH21" s="9">
        <v>410</v>
      </c>
      <c r="AI21" s="9">
        <v>420</v>
      </c>
      <c r="AJ21" s="9">
        <v>430</v>
      </c>
      <c r="AK21" s="9">
        <v>440</v>
      </c>
      <c r="AL21" s="9">
        <v>450</v>
      </c>
      <c r="AM21" s="9">
        <v>460</v>
      </c>
      <c r="AN21" s="9"/>
      <c r="AO21" s="9">
        <v>480</v>
      </c>
      <c r="AP21" s="9">
        <v>490</v>
      </c>
      <c r="AQ21" s="9">
        <v>500</v>
      </c>
      <c r="AR21" s="9">
        <v>510</v>
      </c>
      <c r="AS21" s="9">
        <v>520</v>
      </c>
      <c r="AT21" s="9">
        <v>530</v>
      </c>
      <c r="AU21" s="9">
        <v>540</v>
      </c>
      <c r="AV21" s="9">
        <v>550</v>
      </c>
      <c r="AW21" s="9">
        <v>560</v>
      </c>
      <c r="AX21" s="9">
        <v>570</v>
      </c>
      <c r="AY21" s="9">
        <v>580</v>
      </c>
      <c r="AZ21" s="9">
        <v>590</v>
      </c>
      <c r="BA21" s="9">
        <v>600</v>
      </c>
      <c r="BB21" s="9">
        <v>610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2">
        <f>IF(COUNT(L21:DG21)&gt;0,LARGE(L21:DG21,1))</f>
        <v>1289</v>
      </c>
      <c r="DI21" s="2">
        <f>IF(COUNT(L21:DG21)&gt;1,LARGE(L21:DG21,2))</f>
        <v>610</v>
      </c>
      <c r="DJ21" s="2">
        <f>IF(COUNT(L21:DG21)&gt;2,LARGE(L21:DG21,3))</f>
        <v>600</v>
      </c>
      <c r="DK21" s="2">
        <f>IF(COUNT(L21:DG21)&gt;3,LARGE(L21:DG21,4))</f>
        <v>590</v>
      </c>
      <c r="DL21" s="2">
        <f>IF(COUNT(L21:DG21)&gt;4,LARGE(L21:DG21,5))</f>
        <v>580</v>
      </c>
      <c r="DM21" s="2">
        <f>IF(COUNT(L21:DG21)&gt;5,LARGE(L21:DG21,6))</f>
        <v>570</v>
      </c>
      <c r="DN21" s="2">
        <f>IF(COUNT(L21:DG21)&gt;6,LARGE(L21:DG21,7))</f>
        <v>560</v>
      </c>
      <c r="DO21" s="2">
        <f>IF(COUNT(L21:DG21)&gt;7,LARGE(L21:DG21,8))</f>
        <v>550</v>
      </c>
      <c r="DP21" s="2">
        <f>IF(COUNT(L21:DG21)&gt;8,LARGE(L21:DG21,9))</f>
        <v>540</v>
      </c>
      <c r="DQ21" s="2">
        <f>IF(COUNT(L21:DG21)&gt;9,LARGE(L21:DG21,10))</f>
        <v>530</v>
      </c>
      <c r="DR21" s="2">
        <f>IF(COUNT(L21:DG21)&gt;10,LARGE(L21:DG21,11))</f>
        <v>520</v>
      </c>
      <c r="DS21" s="2">
        <f>IF(COUNT(L21:DG21)&gt;11,LARGE(L21:DG21,12))</f>
        <v>510</v>
      </c>
      <c r="DT21" s="2">
        <f>IF(COUNT(L21:DG21)&gt;12,LARGE(L21:DG21,13))</f>
        <v>500</v>
      </c>
      <c r="DU21" s="2">
        <f>IF(COUNT(L21:DG21)&gt;13,LARGE(L21:DG21,14))</f>
        <v>490</v>
      </c>
      <c r="DV21" s="2">
        <f>IF(COUNT(L21:DG21)&gt;14,LARGE(L21:DG21,15))</f>
        <v>480</v>
      </c>
      <c r="DW21" s="2">
        <f>IF(COUNT(L21:DG21)&gt;15,LARGE(L21:DG21,16))</f>
        <v>460</v>
      </c>
      <c r="DX21" s="2">
        <f>IF(COUNT(L21:DG21)&gt;16,LARGE(L21:DG21,17))</f>
        <v>450</v>
      </c>
      <c r="DY21" s="2">
        <f>IF(COUNT(L21:DG21)&gt;17,LARGE(L21:DG21,18))</f>
        <v>440</v>
      </c>
      <c r="DZ21" s="2">
        <f>IF(COUNT(L21:DG21)&gt;18,LARGE(L21:DG21,19))</f>
        <v>430</v>
      </c>
      <c r="EA21" s="2">
        <f>IF(COUNT(L21:DG21)&gt;19,LARGE(L21:DG21,20))</f>
        <v>420</v>
      </c>
      <c r="EB21" s="2">
        <f>IF(COUNT(L21:DG21)&gt;20,LARGE(L21:DG21,21))</f>
        <v>410</v>
      </c>
      <c r="EC21" s="2">
        <f>IF(COUNT(L21:DG21)&gt;21,LARGE(L21:DG21,22))</f>
        <v>400</v>
      </c>
      <c r="ED21" s="2">
        <f>IF(COUNT(L21:DG21)&gt;22,LARGE(L21:DG21,23))</f>
        <v>390</v>
      </c>
      <c r="EE21" s="2">
        <f>IF(COUNT(L21:DG21)&gt;23,LARGE(L21:DG21,24))</f>
        <v>380</v>
      </c>
      <c r="EF21" s="2">
        <f>IF(COUNT(L21:DG21)&gt;24,LARGE(L21:DG21,25))</f>
        <v>370</v>
      </c>
      <c r="EG21" s="2">
        <f>IF(COUNT(L21:DG21)&gt;25,LARGE(L21:DG21,26))</f>
        <v>360</v>
      </c>
      <c r="EH21" s="2">
        <f>IF(COUNT(L21:DG21)&gt;26,LARGE(L21:DG21,27))</f>
        <v>350</v>
      </c>
      <c r="EI21" s="2">
        <f>IF(COUNT(L21:DG21)&gt;27,LARGE(L21:DG21,28))</f>
        <v>340</v>
      </c>
      <c r="EJ21" s="2">
        <f>IF(COUNT(L21:DG21)&gt;28,LARGE(L21:DG21,29))</f>
        <v>330</v>
      </c>
      <c r="EK21" s="2">
        <f>IF(COUNT(L21:DG21)&gt;29,LARGE(L21:DG21,30))</f>
        <v>320</v>
      </c>
      <c r="EL21" s="2">
        <f t="shared" si="37"/>
        <v>200</v>
      </c>
      <c r="EM21" s="2">
        <f t="shared" si="38"/>
        <v>210</v>
      </c>
      <c r="EN21" s="2">
        <f t="shared" si="39"/>
        <v>220</v>
      </c>
      <c r="EO21" s="2">
        <f t="shared" si="40"/>
        <v>230</v>
      </c>
      <c r="EP21" s="2">
        <f t="shared" si="41"/>
        <v>240</v>
      </c>
      <c r="EQ21" s="2"/>
      <c r="ER21" s="2"/>
      <c r="ES21" s="2">
        <f>SUM(DH21:EP21)</f>
        <v>15869</v>
      </c>
    </row>
    <row r="22" spans="1:149" ht="15">
      <c r="A22" s="4">
        <v>18</v>
      </c>
      <c r="B22" s="5" t="s">
        <v>55</v>
      </c>
      <c r="C22" s="6"/>
      <c r="D22" s="17">
        <f t="shared" si="0"/>
        <v>1026.3</v>
      </c>
      <c r="E22" s="18">
        <f t="shared" si="1"/>
        <v>10263</v>
      </c>
      <c r="F22" s="7">
        <f t="shared" si="2"/>
        <v>1474</v>
      </c>
      <c r="G22" s="21">
        <f t="shared" si="3"/>
        <v>286</v>
      </c>
      <c r="H22" s="24">
        <f t="shared" si="4"/>
        <v>293.22857142857146</v>
      </c>
      <c r="I22" s="25">
        <f t="shared" si="5"/>
        <v>10263</v>
      </c>
      <c r="J22" s="28">
        <f t="shared" si="6"/>
        <v>10</v>
      </c>
      <c r="L22" s="9"/>
      <c r="M22" s="9">
        <v>1232</v>
      </c>
      <c r="N22" s="9">
        <v>286</v>
      </c>
      <c r="O22" s="9"/>
      <c r="P22" s="9">
        <v>843</v>
      </c>
      <c r="Q22" s="9"/>
      <c r="R22" s="9">
        <v>1445</v>
      </c>
      <c r="S22" s="9"/>
      <c r="T22" s="9"/>
      <c r="U22" s="9">
        <v>1474</v>
      </c>
      <c r="V22" s="9">
        <v>649</v>
      </c>
      <c r="W22" s="9"/>
      <c r="X22" s="9"/>
      <c r="Y22" s="9"/>
      <c r="Z22" s="9"/>
      <c r="AA22" s="9"/>
      <c r="AB22" s="9"/>
      <c r="AC22" s="9">
        <v>1260</v>
      </c>
      <c r="AD22" s="9"/>
      <c r="AE22" s="9"/>
      <c r="AF22" s="9"/>
      <c r="AG22" s="9"/>
      <c r="AH22" s="9"/>
      <c r="AI22" s="9">
        <v>517</v>
      </c>
      <c r="AJ22" s="9"/>
      <c r="AK22" s="9"/>
      <c r="AL22" s="9">
        <v>1277</v>
      </c>
      <c r="AM22" s="9"/>
      <c r="AN22" s="9"/>
      <c r="AO22" s="9">
        <v>1280</v>
      </c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2">
        <f t="shared" si="42"/>
        <v>1474</v>
      </c>
      <c r="DI22" s="2">
        <f t="shared" si="8"/>
        <v>1445</v>
      </c>
      <c r="DJ22" s="2">
        <f t="shared" si="9"/>
        <v>1280</v>
      </c>
      <c r="DK22" s="2">
        <f t="shared" si="10"/>
        <v>1277</v>
      </c>
      <c r="DL22" s="2">
        <f t="shared" si="11"/>
        <v>1260</v>
      </c>
      <c r="DM22" s="2">
        <f t="shared" si="12"/>
        <v>1232</v>
      </c>
      <c r="DN22" s="2">
        <f t="shared" si="13"/>
        <v>843</v>
      </c>
      <c r="DO22" s="2">
        <f t="shared" si="14"/>
        <v>649</v>
      </c>
      <c r="DP22" s="2">
        <f t="shared" si="15"/>
        <v>517</v>
      </c>
      <c r="DQ22" s="2">
        <f t="shared" si="16"/>
        <v>286</v>
      </c>
      <c r="DR22" s="2" t="b">
        <f t="shared" si="17"/>
        <v>0</v>
      </c>
      <c r="DS22" s="2" t="b">
        <f t="shared" si="18"/>
        <v>0</v>
      </c>
      <c r="DT22" s="2" t="b">
        <f t="shared" si="19"/>
        <v>0</v>
      </c>
      <c r="DU22" s="2" t="b">
        <f t="shared" si="20"/>
        <v>0</v>
      </c>
      <c r="DV22" s="2" t="b">
        <f t="shared" si="21"/>
        <v>0</v>
      </c>
      <c r="DW22" s="2" t="b">
        <f t="shared" si="22"/>
        <v>0</v>
      </c>
      <c r="DX22" s="2" t="b">
        <f t="shared" si="23"/>
        <v>0</v>
      </c>
      <c r="DY22" s="2" t="b">
        <f t="shared" si="24"/>
        <v>0</v>
      </c>
      <c r="DZ22" s="2" t="b">
        <f t="shared" si="25"/>
        <v>0</v>
      </c>
      <c r="EA22" s="2" t="b">
        <f t="shared" si="26"/>
        <v>0</v>
      </c>
      <c r="EB22" s="2" t="b">
        <f t="shared" si="27"/>
        <v>0</v>
      </c>
      <c r="EC22" s="2" t="b">
        <f t="shared" si="28"/>
        <v>0</v>
      </c>
      <c r="ED22" s="2" t="b">
        <f t="shared" si="29"/>
        <v>0</v>
      </c>
      <c r="EE22" s="2" t="b">
        <f t="shared" si="30"/>
        <v>0</v>
      </c>
      <c r="EF22" s="2" t="b">
        <f t="shared" si="31"/>
        <v>0</v>
      </c>
      <c r="EG22" s="2" t="b">
        <f t="shared" si="32"/>
        <v>0</v>
      </c>
      <c r="EH22" s="2" t="b">
        <f t="shared" si="33"/>
        <v>0</v>
      </c>
      <c r="EI22" s="2" t="b">
        <f t="shared" si="34"/>
        <v>0</v>
      </c>
      <c r="EJ22" s="2" t="b">
        <f t="shared" si="35"/>
        <v>0</v>
      </c>
      <c r="EK22" s="2" t="b">
        <f t="shared" si="36"/>
        <v>0</v>
      </c>
      <c r="EL22" s="2" t="b">
        <f t="shared" si="37"/>
        <v>0</v>
      </c>
      <c r="EM22" s="2" t="b">
        <f t="shared" si="38"/>
        <v>0</v>
      </c>
      <c r="EN22" s="2" t="b">
        <f t="shared" si="39"/>
        <v>0</v>
      </c>
      <c r="EO22" s="2" t="b">
        <f t="shared" si="40"/>
        <v>0</v>
      </c>
      <c r="EP22" s="2" t="b">
        <f t="shared" si="41"/>
        <v>0</v>
      </c>
      <c r="EQ22" s="2"/>
      <c r="ER22" s="2"/>
      <c r="ES22" s="2">
        <f>SUM(DH22:EP22)</f>
        <v>10263</v>
      </c>
    </row>
    <row r="23" spans="1:149" ht="15">
      <c r="A23" s="4">
        <v>19</v>
      </c>
      <c r="B23" s="5" t="s">
        <v>49</v>
      </c>
      <c r="C23" s="6"/>
      <c r="D23" s="17">
        <f t="shared" si="0"/>
        <v>1226.2</v>
      </c>
      <c r="E23" s="18">
        <f t="shared" si="1"/>
        <v>6131</v>
      </c>
      <c r="F23" s="7">
        <f t="shared" si="2"/>
        <v>2260</v>
      </c>
      <c r="G23" s="21">
        <f t="shared" si="3"/>
        <v>408</v>
      </c>
      <c r="H23" s="24">
        <f t="shared" si="4"/>
        <v>175.17142857142858</v>
      </c>
      <c r="I23" s="25">
        <f t="shared" si="5"/>
        <v>6131</v>
      </c>
      <c r="J23" s="28">
        <f t="shared" si="6"/>
        <v>5</v>
      </c>
      <c r="L23" s="9">
        <v>1061</v>
      </c>
      <c r="M23" s="9">
        <v>408</v>
      </c>
      <c r="N23" s="9">
        <v>1032</v>
      </c>
      <c r="O23" s="9"/>
      <c r="P23" s="9">
        <v>2260</v>
      </c>
      <c r="Q23" s="9"/>
      <c r="R23" s="9">
        <v>1370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2">
        <f t="shared" si="42"/>
        <v>2260</v>
      </c>
      <c r="DI23" s="2">
        <f t="shared" si="8"/>
        <v>1370</v>
      </c>
      <c r="DJ23" s="2">
        <f t="shared" si="9"/>
        <v>1061</v>
      </c>
      <c r="DK23" s="2">
        <f t="shared" si="10"/>
        <v>1032</v>
      </c>
      <c r="DL23" s="2">
        <f t="shared" si="11"/>
        <v>408</v>
      </c>
      <c r="DM23" s="2" t="b">
        <f t="shared" si="12"/>
        <v>0</v>
      </c>
      <c r="DN23" s="2" t="b">
        <f t="shared" si="13"/>
        <v>0</v>
      </c>
      <c r="DO23" s="2" t="b">
        <f t="shared" si="14"/>
        <v>0</v>
      </c>
      <c r="DP23" s="2" t="b">
        <f t="shared" si="15"/>
        <v>0</v>
      </c>
      <c r="DQ23" s="2" t="b">
        <f t="shared" si="16"/>
        <v>0</v>
      </c>
      <c r="DR23" s="2" t="b">
        <f t="shared" si="17"/>
        <v>0</v>
      </c>
      <c r="DS23" s="2" t="b">
        <f t="shared" si="18"/>
        <v>0</v>
      </c>
      <c r="DT23" s="2" t="b">
        <f t="shared" si="19"/>
        <v>0</v>
      </c>
      <c r="DU23" s="2" t="b">
        <f t="shared" si="20"/>
        <v>0</v>
      </c>
      <c r="DV23" s="2" t="b">
        <f t="shared" si="21"/>
        <v>0</v>
      </c>
      <c r="DW23" s="2" t="b">
        <f t="shared" si="22"/>
        <v>0</v>
      </c>
      <c r="DX23" s="2" t="b">
        <f t="shared" si="23"/>
        <v>0</v>
      </c>
      <c r="DY23" s="2" t="b">
        <f t="shared" si="24"/>
        <v>0</v>
      </c>
      <c r="DZ23" s="2" t="b">
        <f t="shared" si="25"/>
        <v>0</v>
      </c>
      <c r="EA23" s="2" t="b">
        <f t="shared" si="26"/>
        <v>0</v>
      </c>
      <c r="EB23" s="2" t="b">
        <f t="shared" si="27"/>
        <v>0</v>
      </c>
      <c r="EC23" s="2" t="b">
        <f t="shared" si="28"/>
        <v>0</v>
      </c>
      <c r="ED23" s="2" t="b">
        <f t="shared" si="29"/>
        <v>0</v>
      </c>
      <c r="EE23" s="2" t="b">
        <f t="shared" si="30"/>
        <v>0</v>
      </c>
      <c r="EF23" s="2" t="b">
        <f t="shared" si="31"/>
        <v>0</v>
      </c>
      <c r="EG23" s="2" t="b">
        <f t="shared" si="32"/>
        <v>0</v>
      </c>
      <c r="EH23" s="2" t="b">
        <f t="shared" si="33"/>
        <v>0</v>
      </c>
      <c r="EI23" s="2" t="b">
        <f t="shared" si="34"/>
        <v>0</v>
      </c>
      <c r="EJ23" s="2" t="b">
        <f t="shared" si="35"/>
        <v>0</v>
      </c>
      <c r="EK23" s="2" t="b">
        <f t="shared" si="36"/>
        <v>0</v>
      </c>
      <c r="EL23" s="2" t="b">
        <f t="shared" si="37"/>
        <v>0</v>
      </c>
      <c r="EM23" s="2" t="b">
        <f t="shared" si="38"/>
        <v>0</v>
      </c>
      <c r="EN23" s="2" t="b">
        <f t="shared" si="39"/>
        <v>0</v>
      </c>
      <c r="EO23" s="2" t="b">
        <f t="shared" si="40"/>
        <v>0</v>
      </c>
      <c r="EP23" s="2" t="b">
        <f t="shared" si="41"/>
        <v>0</v>
      </c>
      <c r="EQ23" s="2"/>
      <c r="ER23" s="2"/>
      <c r="ES23" s="2">
        <f>SUM(DH23:EP23)</f>
        <v>6131</v>
      </c>
    </row>
    <row r="24" spans="1:149" ht="15">
      <c r="A24" s="4">
        <v>20</v>
      </c>
      <c r="B24" s="5" t="s">
        <v>44</v>
      </c>
      <c r="C24" s="6"/>
      <c r="D24" s="17">
        <f t="shared" si="0"/>
        <v>941</v>
      </c>
      <c r="E24" s="18">
        <f t="shared" si="1"/>
        <v>5646</v>
      </c>
      <c r="F24" s="7">
        <f t="shared" si="2"/>
        <v>1630</v>
      </c>
      <c r="G24" s="21">
        <f t="shared" si="3"/>
        <v>362</v>
      </c>
      <c r="H24" s="24">
        <f t="shared" si="4"/>
        <v>161.31428571428572</v>
      </c>
      <c r="I24" s="25">
        <f t="shared" si="5"/>
        <v>5646</v>
      </c>
      <c r="J24" s="28">
        <f t="shared" si="6"/>
        <v>6</v>
      </c>
      <c r="L24" s="9"/>
      <c r="M24" s="9">
        <v>1630</v>
      </c>
      <c r="N24" s="9"/>
      <c r="O24" s="9">
        <v>612</v>
      </c>
      <c r="P24" s="9"/>
      <c r="Q24" s="9"/>
      <c r="R24" s="9"/>
      <c r="S24" s="9">
        <v>873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v>1259</v>
      </c>
      <c r="AH24" s="9"/>
      <c r="AI24" s="9"/>
      <c r="AJ24" s="9"/>
      <c r="AK24" s="9"/>
      <c r="AL24" s="9"/>
      <c r="AM24" s="9"/>
      <c r="AN24" s="9"/>
      <c r="AO24" s="9"/>
      <c r="AP24" s="9">
        <v>910</v>
      </c>
      <c r="AQ24" s="9">
        <v>362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2">
        <f t="shared" si="42"/>
        <v>1630</v>
      </c>
      <c r="DI24" s="2">
        <f t="shared" si="8"/>
        <v>1259</v>
      </c>
      <c r="DJ24" s="2">
        <f t="shared" si="9"/>
        <v>910</v>
      </c>
      <c r="DK24" s="2">
        <f t="shared" si="10"/>
        <v>873</v>
      </c>
      <c r="DL24" s="2">
        <f t="shared" si="11"/>
        <v>612</v>
      </c>
      <c r="DM24" s="2">
        <f t="shared" si="12"/>
        <v>362</v>
      </c>
      <c r="DN24" s="2" t="b">
        <f t="shared" si="13"/>
        <v>0</v>
      </c>
      <c r="DO24" s="2" t="b">
        <f t="shared" si="14"/>
        <v>0</v>
      </c>
      <c r="DP24" s="2" t="b">
        <f t="shared" si="15"/>
        <v>0</v>
      </c>
      <c r="DQ24" s="2" t="b">
        <f t="shared" si="16"/>
        <v>0</v>
      </c>
      <c r="DR24" s="2" t="b">
        <f t="shared" si="17"/>
        <v>0</v>
      </c>
      <c r="DS24" s="2" t="b">
        <f t="shared" si="18"/>
        <v>0</v>
      </c>
      <c r="DT24" s="2" t="b">
        <f t="shared" si="19"/>
        <v>0</v>
      </c>
      <c r="DU24" s="2" t="b">
        <f t="shared" si="20"/>
        <v>0</v>
      </c>
      <c r="DV24" s="2" t="b">
        <f t="shared" si="21"/>
        <v>0</v>
      </c>
      <c r="DW24" s="2" t="b">
        <f t="shared" si="22"/>
        <v>0</v>
      </c>
      <c r="DX24" s="2" t="b">
        <f t="shared" si="23"/>
        <v>0</v>
      </c>
      <c r="DY24" s="2" t="b">
        <f t="shared" si="24"/>
        <v>0</v>
      </c>
      <c r="DZ24" s="2" t="b">
        <f t="shared" si="25"/>
        <v>0</v>
      </c>
      <c r="EA24" s="2" t="b">
        <f t="shared" si="26"/>
        <v>0</v>
      </c>
      <c r="EB24" s="2" t="b">
        <f t="shared" si="27"/>
        <v>0</v>
      </c>
      <c r="EC24" s="2" t="b">
        <f t="shared" si="28"/>
        <v>0</v>
      </c>
      <c r="ED24" s="2" t="b">
        <f t="shared" si="29"/>
        <v>0</v>
      </c>
      <c r="EE24" s="2" t="b">
        <f t="shared" si="30"/>
        <v>0</v>
      </c>
      <c r="EF24" s="2" t="b">
        <f t="shared" si="31"/>
        <v>0</v>
      </c>
      <c r="EG24" s="2" t="b">
        <f t="shared" si="32"/>
        <v>0</v>
      </c>
      <c r="EH24" s="2" t="b">
        <f t="shared" si="33"/>
        <v>0</v>
      </c>
      <c r="EI24" s="2" t="b">
        <f t="shared" si="34"/>
        <v>0</v>
      </c>
      <c r="EJ24" s="2" t="b">
        <f t="shared" si="35"/>
        <v>0</v>
      </c>
      <c r="EK24" s="2" t="b">
        <f t="shared" si="36"/>
        <v>0</v>
      </c>
      <c r="EL24" s="2" t="b">
        <f t="shared" si="37"/>
        <v>0</v>
      </c>
      <c r="EM24" s="2" t="b">
        <f t="shared" si="38"/>
        <v>0</v>
      </c>
      <c r="EN24" s="2" t="b">
        <f t="shared" si="39"/>
        <v>0</v>
      </c>
      <c r="EO24" s="2" t="b">
        <f t="shared" si="40"/>
        <v>0</v>
      </c>
      <c r="EP24" s="2" t="b">
        <f t="shared" si="41"/>
        <v>0</v>
      </c>
      <c r="EQ24" s="2"/>
      <c r="ER24" s="2"/>
      <c r="ES24" s="2">
        <f>SUM(DH24:EP24)</f>
        <v>5646</v>
      </c>
    </row>
    <row r="25" spans="1:149" ht="15">
      <c r="A25" s="4">
        <v>21</v>
      </c>
      <c r="B25" s="5" t="s">
        <v>48</v>
      </c>
      <c r="C25" s="6"/>
      <c r="D25" s="17">
        <f t="shared" si="0"/>
        <v>450</v>
      </c>
      <c r="E25" s="18">
        <f t="shared" si="1"/>
        <v>450</v>
      </c>
      <c r="F25" s="7">
        <f t="shared" si="2"/>
        <v>450</v>
      </c>
      <c r="G25" s="21">
        <f t="shared" si="3"/>
        <v>450</v>
      </c>
      <c r="H25" s="24">
        <f t="shared" si="4"/>
        <v>12.857142857142858</v>
      </c>
      <c r="I25" s="25">
        <f t="shared" si="5"/>
        <v>450</v>
      </c>
      <c r="J25" s="28">
        <f t="shared" si="6"/>
        <v>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>
        <v>450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2">
        <f t="shared" si="42"/>
        <v>450</v>
      </c>
      <c r="DI25" s="2" t="b">
        <f t="shared" si="8"/>
        <v>0</v>
      </c>
      <c r="DJ25" s="2" t="b">
        <f t="shared" si="9"/>
        <v>0</v>
      </c>
      <c r="DK25" s="2" t="b">
        <f t="shared" si="10"/>
        <v>0</v>
      </c>
      <c r="DL25" s="2" t="b">
        <f t="shared" si="11"/>
        <v>0</v>
      </c>
      <c r="DM25" s="2" t="b">
        <f t="shared" si="12"/>
        <v>0</v>
      </c>
      <c r="DN25" s="2" t="b">
        <f t="shared" si="13"/>
        <v>0</v>
      </c>
      <c r="DO25" s="2" t="b">
        <f t="shared" si="14"/>
        <v>0</v>
      </c>
      <c r="DP25" s="2" t="b">
        <f t="shared" si="15"/>
        <v>0</v>
      </c>
      <c r="DQ25" s="2" t="b">
        <f t="shared" si="16"/>
        <v>0</v>
      </c>
      <c r="DR25" s="2" t="b">
        <f t="shared" si="17"/>
        <v>0</v>
      </c>
      <c r="DS25" s="2" t="b">
        <f t="shared" si="18"/>
        <v>0</v>
      </c>
      <c r="DT25" s="2" t="b">
        <f t="shared" si="19"/>
        <v>0</v>
      </c>
      <c r="DU25" s="2" t="b">
        <f t="shared" si="20"/>
        <v>0</v>
      </c>
      <c r="DV25" s="2" t="b">
        <f t="shared" si="21"/>
        <v>0</v>
      </c>
      <c r="DW25" s="2" t="b">
        <f t="shared" si="22"/>
        <v>0</v>
      </c>
      <c r="DX25" s="2" t="b">
        <f t="shared" si="23"/>
        <v>0</v>
      </c>
      <c r="DY25" s="2" t="b">
        <f t="shared" si="24"/>
        <v>0</v>
      </c>
      <c r="DZ25" s="2" t="b">
        <f t="shared" si="25"/>
        <v>0</v>
      </c>
      <c r="EA25" s="2" t="b">
        <f t="shared" si="26"/>
        <v>0</v>
      </c>
      <c r="EB25" s="2" t="b">
        <f t="shared" si="27"/>
        <v>0</v>
      </c>
      <c r="EC25" s="2" t="b">
        <f t="shared" si="28"/>
        <v>0</v>
      </c>
      <c r="ED25" s="2" t="b">
        <f t="shared" si="29"/>
        <v>0</v>
      </c>
      <c r="EE25" s="2" t="b">
        <f t="shared" si="30"/>
        <v>0</v>
      </c>
      <c r="EF25" s="2" t="b">
        <f t="shared" si="31"/>
        <v>0</v>
      </c>
      <c r="EG25" s="2" t="b">
        <f t="shared" si="32"/>
        <v>0</v>
      </c>
      <c r="EH25" s="2" t="b">
        <f t="shared" si="33"/>
        <v>0</v>
      </c>
      <c r="EI25" s="2" t="b">
        <f t="shared" si="34"/>
        <v>0</v>
      </c>
      <c r="EJ25" s="2" t="b">
        <f t="shared" si="35"/>
        <v>0</v>
      </c>
      <c r="EK25" s="2" t="b">
        <f t="shared" si="36"/>
        <v>0</v>
      </c>
      <c r="EL25" s="2" t="b">
        <f t="shared" si="37"/>
        <v>0</v>
      </c>
      <c r="EM25" s="2" t="b">
        <f t="shared" si="38"/>
        <v>0</v>
      </c>
      <c r="EN25" s="2" t="b">
        <f t="shared" si="39"/>
        <v>0</v>
      </c>
      <c r="EO25" s="2" t="b">
        <f t="shared" si="40"/>
        <v>0</v>
      </c>
      <c r="EP25" s="2" t="b">
        <f t="shared" si="41"/>
        <v>0</v>
      </c>
      <c r="EQ25" s="2"/>
      <c r="ER25" s="2"/>
      <c r="ES25" s="2">
        <f>SUM(DH25:EP25)</f>
        <v>450</v>
      </c>
    </row>
    <row r="26" spans="1:149" ht="15">
      <c r="A26" s="4">
        <v>22</v>
      </c>
      <c r="B26" s="5" t="s">
        <v>70</v>
      </c>
      <c r="C26" s="6">
        <v>2</v>
      </c>
      <c r="D26" s="17">
        <f t="shared" si="0"/>
        <v>0</v>
      </c>
      <c r="E26" s="18">
        <f t="shared" si="1"/>
        <v>0</v>
      </c>
      <c r="F26" s="7">
        <f t="shared" si="2"/>
        <v>0</v>
      </c>
      <c r="G26" s="21">
        <f t="shared" si="3"/>
        <v>0</v>
      </c>
      <c r="H26" s="24">
        <f t="shared" si="4"/>
        <v>0</v>
      </c>
      <c r="I26" s="25">
        <f t="shared" si="5"/>
        <v>0</v>
      </c>
      <c r="J26" s="28">
        <f t="shared" si="6"/>
        <v>1</v>
      </c>
      <c r="L26" s="9"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2">
        <f t="shared" si="42"/>
        <v>0</v>
      </c>
      <c r="DI26" s="2" t="b">
        <f t="shared" si="8"/>
        <v>0</v>
      </c>
      <c r="DJ26" s="2" t="b">
        <f t="shared" si="9"/>
        <v>0</v>
      </c>
      <c r="DK26" s="2" t="b">
        <f t="shared" si="10"/>
        <v>0</v>
      </c>
      <c r="DL26" s="2" t="b">
        <f t="shared" si="11"/>
        <v>0</v>
      </c>
      <c r="DM26" s="2" t="b">
        <f t="shared" si="12"/>
        <v>0</v>
      </c>
      <c r="DN26" s="2" t="b">
        <f t="shared" si="13"/>
        <v>0</v>
      </c>
      <c r="DO26" s="2" t="b">
        <f t="shared" si="14"/>
        <v>0</v>
      </c>
      <c r="DP26" s="2" t="b">
        <f t="shared" si="15"/>
        <v>0</v>
      </c>
      <c r="DQ26" s="2" t="b">
        <f t="shared" si="16"/>
        <v>0</v>
      </c>
      <c r="DR26" s="2" t="b">
        <f t="shared" si="17"/>
        <v>0</v>
      </c>
      <c r="DS26" s="2" t="b">
        <f t="shared" si="18"/>
        <v>0</v>
      </c>
      <c r="DT26" s="2" t="b">
        <f t="shared" si="19"/>
        <v>0</v>
      </c>
      <c r="DU26" s="2" t="b">
        <f t="shared" si="20"/>
        <v>0</v>
      </c>
      <c r="DV26" s="2" t="b">
        <f t="shared" si="21"/>
        <v>0</v>
      </c>
      <c r="DW26" s="2" t="b">
        <f t="shared" si="22"/>
        <v>0</v>
      </c>
      <c r="DX26" s="2" t="b">
        <f t="shared" si="23"/>
        <v>0</v>
      </c>
      <c r="DY26" s="2" t="b">
        <f t="shared" si="24"/>
        <v>0</v>
      </c>
      <c r="DZ26" s="2" t="b">
        <f t="shared" si="25"/>
        <v>0</v>
      </c>
      <c r="EA26" s="2" t="b">
        <f t="shared" si="26"/>
        <v>0</v>
      </c>
      <c r="EB26" s="2" t="b">
        <f t="shared" si="27"/>
        <v>0</v>
      </c>
      <c r="EC26" s="2" t="b">
        <f t="shared" si="28"/>
        <v>0</v>
      </c>
      <c r="ED26" s="2" t="b">
        <f t="shared" si="29"/>
        <v>0</v>
      </c>
      <c r="EE26" s="2" t="b">
        <f t="shared" si="30"/>
        <v>0</v>
      </c>
      <c r="EF26" s="2" t="b">
        <f t="shared" si="31"/>
        <v>0</v>
      </c>
      <c r="EG26" s="2" t="b">
        <f t="shared" si="32"/>
        <v>0</v>
      </c>
      <c r="EH26" s="2" t="b">
        <f t="shared" si="33"/>
        <v>0</v>
      </c>
      <c r="EI26" s="2" t="b">
        <f t="shared" si="34"/>
        <v>0</v>
      </c>
      <c r="EJ26" s="2" t="b">
        <f t="shared" si="35"/>
        <v>0</v>
      </c>
      <c r="EK26" s="2" t="b">
        <f t="shared" si="36"/>
        <v>0</v>
      </c>
      <c r="EL26" s="2" t="b">
        <f t="shared" si="37"/>
        <v>0</v>
      </c>
      <c r="EM26" s="2" t="b">
        <f t="shared" si="38"/>
        <v>0</v>
      </c>
      <c r="EN26" s="2" t="b">
        <f t="shared" si="39"/>
        <v>0</v>
      </c>
      <c r="EO26" s="2" t="b">
        <f t="shared" si="40"/>
        <v>0</v>
      </c>
      <c r="EP26" s="2" t="b">
        <f t="shared" si="41"/>
        <v>0</v>
      </c>
      <c r="EQ26" s="2"/>
      <c r="ER26" s="2"/>
      <c r="ES26" s="2">
        <f>SUM(DH26:EP26)</f>
        <v>0</v>
      </c>
    </row>
    <row r="27" spans="1:149" ht="15">
      <c r="A27" s="4">
        <v>23</v>
      </c>
      <c r="B27" s="5" t="s">
        <v>79</v>
      </c>
      <c r="C27" s="6">
        <v>3</v>
      </c>
      <c r="D27" s="17">
        <f t="shared" si="0"/>
        <v>0</v>
      </c>
      <c r="E27" s="18">
        <f t="shared" si="1"/>
        <v>0</v>
      </c>
      <c r="F27" s="7">
        <f t="shared" si="2"/>
        <v>0</v>
      </c>
      <c r="G27" s="21">
        <f t="shared" si="3"/>
        <v>0</v>
      </c>
      <c r="H27" s="24">
        <f t="shared" si="4"/>
        <v>0</v>
      </c>
      <c r="I27" s="25">
        <f t="shared" si="5"/>
        <v>0</v>
      </c>
      <c r="J27" s="28">
        <f t="shared" si="6"/>
        <v>1</v>
      </c>
      <c r="L27" s="9">
        <v>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2">
        <f t="shared" si="42"/>
        <v>0</v>
      </c>
      <c r="DI27" s="2" t="b">
        <f t="shared" si="8"/>
        <v>0</v>
      </c>
      <c r="DJ27" s="2" t="b">
        <f t="shared" si="9"/>
        <v>0</v>
      </c>
      <c r="DK27" s="2" t="b">
        <f t="shared" si="10"/>
        <v>0</v>
      </c>
      <c r="DL27" s="2" t="b">
        <f t="shared" si="11"/>
        <v>0</v>
      </c>
      <c r="DM27" s="2" t="b">
        <f t="shared" si="12"/>
        <v>0</v>
      </c>
      <c r="DN27" s="2" t="b">
        <f t="shared" si="13"/>
        <v>0</v>
      </c>
      <c r="DO27" s="2" t="b">
        <f t="shared" si="14"/>
        <v>0</v>
      </c>
      <c r="DP27" s="2" t="b">
        <f t="shared" si="15"/>
        <v>0</v>
      </c>
      <c r="DQ27" s="2" t="b">
        <f t="shared" si="16"/>
        <v>0</v>
      </c>
      <c r="DR27" s="2" t="b">
        <f t="shared" si="17"/>
        <v>0</v>
      </c>
      <c r="DS27" s="2" t="b">
        <f t="shared" si="18"/>
        <v>0</v>
      </c>
      <c r="DT27" s="2" t="b">
        <f t="shared" si="19"/>
        <v>0</v>
      </c>
      <c r="DU27" s="2" t="b">
        <f t="shared" si="20"/>
        <v>0</v>
      </c>
      <c r="DV27" s="2" t="b">
        <f t="shared" si="21"/>
        <v>0</v>
      </c>
      <c r="DW27" s="2" t="b">
        <f t="shared" si="22"/>
        <v>0</v>
      </c>
      <c r="DX27" s="2" t="b">
        <f t="shared" si="23"/>
        <v>0</v>
      </c>
      <c r="DY27" s="2" t="b">
        <f t="shared" si="24"/>
        <v>0</v>
      </c>
      <c r="DZ27" s="2" t="b">
        <f t="shared" si="25"/>
        <v>0</v>
      </c>
      <c r="EA27" s="2" t="b">
        <f t="shared" si="26"/>
        <v>0</v>
      </c>
      <c r="EB27" s="2" t="b">
        <f t="shared" si="27"/>
        <v>0</v>
      </c>
      <c r="EC27" s="2" t="b">
        <f t="shared" si="28"/>
        <v>0</v>
      </c>
      <c r="ED27" s="2" t="b">
        <f t="shared" si="29"/>
        <v>0</v>
      </c>
      <c r="EE27" s="2" t="b">
        <f t="shared" si="30"/>
        <v>0</v>
      </c>
      <c r="EF27" s="2" t="b">
        <f t="shared" si="31"/>
        <v>0</v>
      </c>
      <c r="EG27" s="2" t="b">
        <f t="shared" si="32"/>
        <v>0</v>
      </c>
      <c r="EH27" s="2" t="b">
        <f t="shared" si="33"/>
        <v>0</v>
      </c>
      <c r="EI27" s="2" t="b">
        <f t="shared" si="34"/>
        <v>0</v>
      </c>
      <c r="EJ27" s="2" t="b">
        <f t="shared" si="35"/>
        <v>0</v>
      </c>
      <c r="EK27" s="2" t="b">
        <f t="shared" si="36"/>
        <v>0</v>
      </c>
      <c r="EL27" s="2" t="b">
        <f t="shared" si="37"/>
        <v>0</v>
      </c>
      <c r="EM27" s="2" t="b">
        <f t="shared" si="38"/>
        <v>0</v>
      </c>
      <c r="EN27" s="2" t="b">
        <f t="shared" si="39"/>
        <v>0</v>
      </c>
      <c r="EO27" s="2" t="b">
        <f t="shared" si="40"/>
        <v>0</v>
      </c>
      <c r="EP27" s="2" t="b">
        <f t="shared" si="41"/>
        <v>0</v>
      </c>
      <c r="EQ27" s="2"/>
      <c r="ER27" s="2"/>
      <c r="ES27" s="2">
        <f>SUM(DH27:EP27)</f>
        <v>0</v>
      </c>
    </row>
    <row r="28" spans="1:149" ht="15">
      <c r="A28" s="4">
        <v>24</v>
      </c>
      <c r="B28" s="5" t="s">
        <v>80</v>
      </c>
      <c r="C28" s="6">
        <v>4</v>
      </c>
      <c r="D28" s="17">
        <f t="shared" si="0"/>
        <v>0</v>
      </c>
      <c r="E28" s="18">
        <f t="shared" si="1"/>
        <v>0</v>
      </c>
      <c r="F28" s="7">
        <f t="shared" si="2"/>
        <v>0</v>
      </c>
      <c r="G28" s="21">
        <f t="shared" si="3"/>
        <v>0</v>
      </c>
      <c r="H28" s="24">
        <f t="shared" si="4"/>
        <v>0</v>
      </c>
      <c r="I28" s="25">
        <f t="shared" si="5"/>
        <v>0</v>
      </c>
      <c r="J28" s="28">
        <f t="shared" si="6"/>
        <v>1</v>
      </c>
      <c r="L28" s="9"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2">
        <f t="shared" si="42"/>
        <v>0</v>
      </c>
      <c r="DI28" s="2" t="b">
        <f t="shared" si="8"/>
        <v>0</v>
      </c>
      <c r="DJ28" s="2" t="b">
        <f t="shared" si="9"/>
        <v>0</v>
      </c>
      <c r="DK28" s="2" t="b">
        <f t="shared" si="10"/>
        <v>0</v>
      </c>
      <c r="DL28" s="2" t="b">
        <f t="shared" si="11"/>
        <v>0</v>
      </c>
      <c r="DM28" s="2" t="b">
        <f t="shared" si="12"/>
        <v>0</v>
      </c>
      <c r="DN28" s="2" t="b">
        <f t="shared" si="13"/>
        <v>0</v>
      </c>
      <c r="DO28" s="2" t="b">
        <f t="shared" si="14"/>
        <v>0</v>
      </c>
      <c r="DP28" s="2" t="b">
        <f t="shared" si="15"/>
        <v>0</v>
      </c>
      <c r="DQ28" s="2" t="b">
        <f t="shared" si="16"/>
        <v>0</v>
      </c>
      <c r="DR28" s="2" t="b">
        <f t="shared" si="17"/>
        <v>0</v>
      </c>
      <c r="DS28" s="2" t="b">
        <f t="shared" si="18"/>
        <v>0</v>
      </c>
      <c r="DT28" s="2" t="b">
        <f t="shared" si="19"/>
        <v>0</v>
      </c>
      <c r="DU28" s="2" t="b">
        <f t="shared" si="20"/>
        <v>0</v>
      </c>
      <c r="DV28" s="2" t="b">
        <f t="shared" si="21"/>
        <v>0</v>
      </c>
      <c r="DW28" s="2" t="b">
        <f t="shared" si="22"/>
        <v>0</v>
      </c>
      <c r="DX28" s="2" t="b">
        <f t="shared" si="23"/>
        <v>0</v>
      </c>
      <c r="DY28" s="2" t="b">
        <f t="shared" si="24"/>
        <v>0</v>
      </c>
      <c r="DZ28" s="2" t="b">
        <f t="shared" si="25"/>
        <v>0</v>
      </c>
      <c r="EA28" s="2" t="b">
        <f t="shared" si="26"/>
        <v>0</v>
      </c>
      <c r="EB28" s="2" t="b">
        <f t="shared" si="27"/>
        <v>0</v>
      </c>
      <c r="EC28" s="2" t="b">
        <f t="shared" si="28"/>
        <v>0</v>
      </c>
      <c r="ED28" s="2" t="b">
        <f t="shared" si="29"/>
        <v>0</v>
      </c>
      <c r="EE28" s="2" t="b">
        <f t="shared" si="30"/>
        <v>0</v>
      </c>
      <c r="EF28" s="2" t="b">
        <f t="shared" si="31"/>
        <v>0</v>
      </c>
      <c r="EG28" s="2" t="b">
        <f t="shared" si="32"/>
        <v>0</v>
      </c>
      <c r="EH28" s="2" t="b">
        <f t="shared" si="33"/>
        <v>0</v>
      </c>
      <c r="EI28" s="2" t="b">
        <f t="shared" si="34"/>
        <v>0</v>
      </c>
      <c r="EJ28" s="2" t="b">
        <f t="shared" si="35"/>
        <v>0</v>
      </c>
      <c r="EK28" s="2" t="b">
        <f t="shared" si="36"/>
        <v>0</v>
      </c>
      <c r="EL28" s="2" t="b">
        <f t="shared" si="37"/>
        <v>0</v>
      </c>
      <c r="EM28" s="2" t="b">
        <f t="shared" si="38"/>
        <v>0</v>
      </c>
      <c r="EN28" s="2" t="b">
        <f t="shared" si="39"/>
        <v>0</v>
      </c>
      <c r="EO28" s="2" t="b">
        <f t="shared" si="40"/>
        <v>0</v>
      </c>
      <c r="EP28" s="2" t="b">
        <f t="shared" si="41"/>
        <v>0</v>
      </c>
      <c r="EQ28" s="2"/>
      <c r="ER28" s="2"/>
      <c r="ES28" s="2">
        <f>SUM(DH28:EP28)</f>
        <v>0</v>
      </c>
    </row>
    <row r="29" spans="1:149" ht="15">
      <c r="A29" s="4">
        <v>25</v>
      </c>
      <c r="B29" s="5" t="s">
        <v>81</v>
      </c>
      <c r="C29" s="6">
        <v>5</v>
      </c>
      <c r="D29" s="17">
        <f t="shared" si="0"/>
        <v>0</v>
      </c>
      <c r="E29" s="18">
        <f t="shared" si="1"/>
        <v>0</v>
      </c>
      <c r="F29" s="7">
        <f t="shared" si="2"/>
        <v>0</v>
      </c>
      <c r="G29" s="21">
        <f t="shared" si="3"/>
        <v>0</v>
      </c>
      <c r="H29" s="24">
        <f t="shared" si="4"/>
        <v>0</v>
      </c>
      <c r="I29" s="25">
        <f t="shared" si="5"/>
        <v>0</v>
      </c>
      <c r="J29" s="28">
        <f t="shared" si="6"/>
        <v>1</v>
      </c>
      <c r="L29" s="9"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2">
        <f t="shared" si="42"/>
        <v>0</v>
      </c>
      <c r="DI29" s="2" t="b">
        <f t="shared" si="8"/>
        <v>0</v>
      </c>
      <c r="DJ29" s="2" t="b">
        <f t="shared" si="9"/>
        <v>0</v>
      </c>
      <c r="DK29" s="2" t="b">
        <f t="shared" si="10"/>
        <v>0</v>
      </c>
      <c r="DL29" s="2" t="b">
        <f t="shared" si="11"/>
        <v>0</v>
      </c>
      <c r="DM29" s="2" t="b">
        <f t="shared" si="12"/>
        <v>0</v>
      </c>
      <c r="DN29" s="2" t="b">
        <f t="shared" si="13"/>
        <v>0</v>
      </c>
      <c r="DO29" s="2" t="b">
        <f t="shared" si="14"/>
        <v>0</v>
      </c>
      <c r="DP29" s="2" t="b">
        <f t="shared" si="15"/>
        <v>0</v>
      </c>
      <c r="DQ29" s="2" t="b">
        <f t="shared" si="16"/>
        <v>0</v>
      </c>
      <c r="DR29" s="2" t="b">
        <f t="shared" si="17"/>
        <v>0</v>
      </c>
      <c r="DS29" s="2" t="b">
        <f t="shared" si="18"/>
        <v>0</v>
      </c>
      <c r="DT29" s="2" t="b">
        <f t="shared" si="19"/>
        <v>0</v>
      </c>
      <c r="DU29" s="2" t="b">
        <f t="shared" si="20"/>
        <v>0</v>
      </c>
      <c r="DV29" s="2" t="b">
        <f t="shared" si="21"/>
        <v>0</v>
      </c>
      <c r="DW29" s="2" t="b">
        <f t="shared" si="22"/>
        <v>0</v>
      </c>
      <c r="DX29" s="2" t="b">
        <f t="shared" si="23"/>
        <v>0</v>
      </c>
      <c r="DY29" s="2" t="b">
        <f t="shared" si="24"/>
        <v>0</v>
      </c>
      <c r="DZ29" s="2" t="b">
        <f t="shared" si="25"/>
        <v>0</v>
      </c>
      <c r="EA29" s="2" t="b">
        <f t="shared" si="26"/>
        <v>0</v>
      </c>
      <c r="EB29" s="2" t="b">
        <f t="shared" si="27"/>
        <v>0</v>
      </c>
      <c r="EC29" s="2" t="b">
        <f t="shared" si="28"/>
        <v>0</v>
      </c>
      <c r="ED29" s="2" t="b">
        <f t="shared" si="29"/>
        <v>0</v>
      </c>
      <c r="EE29" s="2" t="b">
        <f t="shared" si="30"/>
        <v>0</v>
      </c>
      <c r="EF29" s="2" t="b">
        <f t="shared" si="31"/>
        <v>0</v>
      </c>
      <c r="EG29" s="2" t="b">
        <f t="shared" si="32"/>
        <v>0</v>
      </c>
      <c r="EH29" s="2" t="b">
        <f t="shared" si="33"/>
        <v>0</v>
      </c>
      <c r="EI29" s="2" t="b">
        <f t="shared" si="34"/>
        <v>0</v>
      </c>
      <c r="EJ29" s="2" t="b">
        <f t="shared" si="35"/>
        <v>0</v>
      </c>
      <c r="EK29" s="2" t="b">
        <f t="shared" si="36"/>
        <v>0</v>
      </c>
      <c r="EL29" s="2" t="b">
        <f t="shared" si="37"/>
        <v>0</v>
      </c>
      <c r="EM29" s="2" t="b">
        <f t="shared" si="38"/>
        <v>0</v>
      </c>
      <c r="EN29" s="2" t="b">
        <f t="shared" si="39"/>
        <v>0</v>
      </c>
      <c r="EO29" s="2" t="b">
        <f t="shared" si="40"/>
        <v>0</v>
      </c>
      <c r="EP29" s="2" t="b">
        <f t="shared" si="41"/>
        <v>0</v>
      </c>
      <c r="EQ29" s="2"/>
      <c r="ER29" s="2"/>
      <c r="ES29" s="2">
        <f>SUM(DH29:EP29)</f>
        <v>0</v>
      </c>
    </row>
    <row r="30" spans="1:149" ht="15">
      <c r="A30" s="4">
        <v>26</v>
      </c>
      <c r="B30" s="5" t="s">
        <v>82</v>
      </c>
      <c r="C30" s="6">
        <v>6</v>
      </c>
      <c r="D30" s="17">
        <f t="shared" si="0"/>
        <v>0</v>
      </c>
      <c r="E30" s="18">
        <f t="shared" si="1"/>
        <v>0</v>
      </c>
      <c r="F30" s="7">
        <f t="shared" si="2"/>
        <v>0</v>
      </c>
      <c r="G30" s="21">
        <f t="shared" si="3"/>
        <v>0</v>
      </c>
      <c r="H30" s="24">
        <f t="shared" si="4"/>
        <v>0</v>
      </c>
      <c r="I30" s="25">
        <f t="shared" si="5"/>
        <v>0</v>
      </c>
      <c r="J30" s="28">
        <f t="shared" si="6"/>
        <v>1</v>
      </c>
      <c r="L30" s="9"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2">
        <f t="shared" si="7"/>
        <v>0</v>
      </c>
      <c r="DI30" s="2" t="b">
        <f t="shared" si="8"/>
        <v>0</v>
      </c>
      <c r="DJ30" s="2" t="b">
        <f t="shared" si="9"/>
        <v>0</v>
      </c>
      <c r="DK30" s="2" t="b">
        <f t="shared" si="10"/>
        <v>0</v>
      </c>
      <c r="DL30" s="2" t="b">
        <f t="shared" si="11"/>
        <v>0</v>
      </c>
      <c r="DM30" s="2" t="b">
        <f t="shared" si="12"/>
        <v>0</v>
      </c>
      <c r="DN30" s="2" t="b">
        <f t="shared" si="13"/>
        <v>0</v>
      </c>
      <c r="DO30" s="2" t="b">
        <f t="shared" si="14"/>
        <v>0</v>
      </c>
      <c r="DP30" s="2" t="b">
        <f t="shared" si="15"/>
        <v>0</v>
      </c>
      <c r="DQ30" s="2" t="b">
        <f t="shared" si="16"/>
        <v>0</v>
      </c>
      <c r="DR30" s="2" t="b">
        <f t="shared" si="17"/>
        <v>0</v>
      </c>
      <c r="DS30" s="2" t="b">
        <f t="shared" si="18"/>
        <v>0</v>
      </c>
      <c r="DT30" s="2" t="b">
        <f t="shared" si="19"/>
        <v>0</v>
      </c>
      <c r="DU30" s="2" t="b">
        <f t="shared" si="20"/>
        <v>0</v>
      </c>
      <c r="DV30" s="2" t="b">
        <f t="shared" si="21"/>
        <v>0</v>
      </c>
      <c r="DW30" s="2" t="b">
        <f t="shared" si="22"/>
        <v>0</v>
      </c>
      <c r="DX30" s="2" t="b">
        <f t="shared" si="23"/>
        <v>0</v>
      </c>
      <c r="DY30" s="2" t="b">
        <f t="shared" si="24"/>
        <v>0</v>
      </c>
      <c r="DZ30" s="2" t="b">
        <f t="shared" si="25"/>
        <v>0</v>
      </c>
      <c r="EA30" s="2" t="b">
        <f t="shared" si="26"/>
        <v>0</v>
      </c>
      <c r="EB30" s="2" t="b">
        <f t="shared" si="27"/>
        <v>0</v>
      </c>
      <c r="EC30" s="2" t="b">
        <f t="shared" si="28"/>
        <v>0</v>
      </c>
      <c r="ED30" s="2" t="b">
        <f t="shared" si="29"/>
        <v>0</v>
      </c>
      <c r="EE30" s="2" t="b">
        <f t="shared" si="30"/>
        <v>0</v>
      </c>
      <c r="EF30" s="2" t="b">
        <f t="shared" si="31"/>
        <v>0</v>
      </c>
      <c r="EG30" s="2" t="b">
        <f t="shared" si="32"/>
        <v>0</v>
      </c>
      <c r="EH30" s="2" t="b">
        <f t="shared" si="33"/>
        <v>0</v>
      </c>
      <c r="EI30" s="2" t="b">
        <f t="shared" si="34"/>
        <v>0</v>
      </c>
      <c r="EJ30" s="2" t="b">
        <f t="shared" si="35"/>
        <v>0</v>
      </c>
      <c r="EK30" s="2" t="b">
        <f t="shared" si="36"/>
        <v>0</v>
      </c>
      <c r="EL30" s="2" t="b">
        <f t="shared" si="37"/>
        <v>0</v>
      </c>
      <c r="EM30" s="2" t="b">
        <f t="shared" si="38"/>
        <v>0</v>
      </c>
      <c r="EN30" s="2" t="b">
        <f t="shared" si="39"/>
        <v>0</v>
      </c>
      <c r="EO30" s="2" t="b">
        <f t="shared" si="40"/>
        <v>0</v>
      </c>
      <c r="EP30" s="2" t="b">
        <f t="shared" si="41"/>
        <v>0</v>
      </c>
      <c r="EQ30" s="2"/>
      <c r="ER30" s="2"/>
      <c r="ES30" s="2">
        <f>SUM(DH30:EP30)</f>
        <v>0</v>
      </c>
    </row>
    <row r="31" spans="1:149" ht="15">
      <c r="A31" s="4">
        <v>27</v>
      </c>
      <c r="B31" s="5" t="s">
        <v>83</v>
      </c>
      <c r="C31" s="6">
        <v>7</v>
      </c>
      <c r="D31" s="17">
        <f t="shared" si="0"/>
        <v>0</v>
      </c>
      <c r="E31" s="18">
        <f t="shared" si="1"/>
        <v>0</v>
      </c>
      <c r="F31" s="7">
        <f t="shared" si="2"/>
        <v>0</v>
      </c>
      <c r="G31" s="21">
        <f t="shared" si="3"/>
        <v>0</v>
      </c>
      <c r="H31" s="24">
        <f t="shared" si="4"/>
        <v>0</v>
      </c>
      <c r="I31" s="25">
        <f t="shared" si="5"/>
        <v>0</v>
      </c>
      <c r="J31" s="28">
        <f t="shared" si="6"/>
        <v>1</v>
      </c>
      <c r="L31" s="9"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2">
        <f t="shared" si="7"/>
        <v>0</v>
      </c>
      <c r="DI31" s="2" t="b">
        <f t="shared" si="8"/>
        <v>0</v>
      </c>
      <c r="DJ31" s="2" t="b">
        <f t="shared" si="9"/>
        <v>0</v>
      </c>
      <c r="DK31" s="2" t="b">
        <f t="shared" si="10"/>
        <v>0</v>
      </c>
      <c r="DL31" s="2" t="b">
        <f t="shared" si="11"/>
        <v>0</v>
      </c>
      <c r="DM31" s="2" t="b">
        <f t="shared" si="12"/>
        <v>0</v>
      </c>
      <c r="DN31" s="2" t="b">
        <f t="shared" si="13"/>
        <v>0</v>
      </c>
      <c r="DO31" s="2" t="b">
        <f t="shared" si="14"/>
        <v>0</v>
      </c>
      <c r="DP31" s="2" t="b">
        <f t="shared" si="15"/>
        <v>0</v>
      </c>
      <c r="DQ31" s="2" t="b">
        <f t="shared" si="16"/>
        <v>0</v>
      </c>
      <c r="DR31" s="2" t="b">
        <f t="shared" si="17"/>
        <v>0</v>
      </c>
      <c r="DS31" s="2" t="b">
        <f t="shared" si="18"/>
        <v>0</v>
      </c>
      <c r="DT31" s="2" t="b">
        <f t="shared" si="19"/>
        <v>0</v>
      </c>
      <c r="DU31" s="2" t="b">
        <f t="shared" si="20"/>
        <v>0</v>
      </c>
      <c r="DV31" s="2" t="b">
        <f t="shared" si="21"/>
        <v>0</v>
      </c>
      <c r="DW31" s="2" t="b">
        <f t="shared" si="22"/>
        <v>0</v>
      </c>
      <c r="DX31" s="2" t="b">
        <f t="shared" si="23"/>
        <v>0</v>
      </c>
      <c r="DY31" s="2" t="b">
        <f t="shared" si="24"/>
        <v>0</v>
      </c>
      <c r="DZ31" s="2" t="b">
        <f t="shared" si="25"/>
        <v>0</v>
      </c>
      <c r="EA31" s="2" t="b">
        <f t="shared" si="26"/>
        <v>0</v>
      </c>
      <c r="EB31" s="2" t="b">
        <f t="shared" si="27"/>
        <v>0</v>
      </c>
      <c r="EC31" s="2" t="b">
        <f t="shared" si="28"/>
        <v>0</v>
      </c>
      <c r="ED31" s="2" t="b">
        <f t="shared" si="29"/>
        <v>0</v>
      </c>
      <c r="EE31" s="2" t="b">
        <f t="shared" si="30"/>
        <v>0</v>
      </c>
      <c r="EF31" s="2" t="b">
        <f t="shared" si="31"/>
        <v>0</v>
      </c>
      <c r="EG31" s="2" t="b">
        <f t="shared" si="32"/>
        <v>0</v>
      </c>
      <c r="EH31" s="2" t="b">
        <f t="shared" si="33"/>
        <v>0</v>
      </c>
      <c r="EI31" s="2" t="b">
        <f t="shared" si="34"/>
        <v>0</v>
      </c>
      <c r="EJ31" s="2" t="b">
        <f t="shared" si="35"/>
        <v>0</v>
      </c>
      <c r="EK31" s="2" t="b">
        <f t="shared" si="36"/>
        <v>0</v>
      </c>
      <c r="EL31" s="2" t="b">
        <f t="shared" si="37"/>
        <v>0</v>
      </c>
      <c r="EM31" s="2" t="b">
        <f t="shared" si="38"/>
        <v>0</v>
      </c>
      <c r="EN31" s="2" t="b">
        <f t="shared" si="39"/>
        <v>0</v>
      </c>
      <c r="EO31" s="2" t="b">
        <f t="shared" si="40"/>
        <v>0</v>
      </c>
      <c r="EP31" s="2" t="b">
        <f t="shared" si="41"/>
        <v>0</v>
      </c>
      <c r="EQ31" s="2"/>
      <c r="ER31" s="2"/>
      <c r="ES31" s="2">
        <f>SUM(DH31:EP31)</f>
        <v>0</v>
      </c>
    </row>
    <row r="32" spans="1:149" ht="15">
      <c r="A32" s="4">
        <v>28</v>
      </c>
      <c r="B32" s="5" t="s">
        <v>84</v>
      </c>
      <c r="C32" s="6">
        <v>8</v>
      </c>
      <c r="D32" s="17">
        <f t="shared" si="0"/>
        <v>0</v>
      </c>
      <c r="E32" s="18">
        <f t="shared" si="1"/>
        <v>0</v>
      </c>
      <c r="F32" s="7">
        <f t="shared" si="2"/>
        <v>0</v>
      </c>
      <c r="G32" s="21">
        <f t="shared" si="3"/>
        <v>0</v>
      </c>
      <c r="H32" s="24">
        <f t="shared" si="4"/>
        <v>0</v>
      </c>
      <c r="I32" s="25">
        <f t="shared" si="5"/>
        <v>0</v>
      </c>
      <c r="J32" s="28">
        <f t="shared" si="6"/>
        <v>1</v>
      </c>
      <c r="L32" s="9"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2">
        <f t="shared" si="7"/>
        <v>0</v>
      </c>
      <c r="DI32" s="2" t="b">
        <f t="shared" si="8"/>
        <v>0</v>
      </c>
      <c r="DJ32" s="2" t="b">
        <f t="shared" si="9"/>
        <v>0</v>
      </c>
      <c r="DK32" s="2" t="b">
        <f t="shared" si="10"/>
        <v>0</v>
      </c>
      <c r="DL32" s="2" t="b">
        <f t="shared" si="11"/>
        <v>0</v>
      </c>
      <c r="DM32" s="2" t="b">
        <f t="shared" si="12"/>
        <v>0</v>
      </c>
      <c r="DN32" s="2" t="b">
        <f t="shared" si="13"/>
        <v>0</v>
      </c>
      <c r="DO32" s="2" t="b">
        <f t="shared" si="14"/>
        <v>0</v>
      </c>
      <c r="DP32" s="2" t="b">
        <f t="shared" si="15"/>
        <v>0</v>
      </c>
      <c r="DQ32" s="2" t="b">
        <f t="shared" si="16"/>
        <v>0</v>
      </c>
      <c r="DR32" s="2" t="b">
        <f t="shared" si="17"/>
        <v>0</v>
      </c>
      <c r="DS32" s="2" t="b">
        <f t="shared" si="18"/>
        <v>0</v>
      </c>
      <c r="DT32" s="2" t="b">
        <f t="shared" si="19"/>
        <v>0</v>
      </c>
      <c r="DU32" s="2" t="b">
        <f t="shared" si="20"/>
        <v>0</v>
      </c>
      <c r="DV32" s="2" t="b">
        <f t="shared" si="21"/>
        <v>0</v>
      </c>
      <c r="DW32" s="2" t="b">
        <f t="shared" si="22"/>
        <v>0</v>
      </c>
      <c r="DX32" s="2" t="b">
        <f t="shared" si="23"/>
        <v>0</v>
      </c>
      <c r="DY32" s="2" t="b">
        <f t="shared" si="24"/>
        <v>0</v>
      </c>
      <c r="DZ32" s="2" t="b">
        <f t="shared" si="25"/>
        <v>0</v>
      </c>
      <c r="EA32" s="2" t="b">
        <f t="shared" si="26"/>
        <v>0</v>
      </c>
      <c r="EB32" s="2" t="b">
        <f t="shared" si="27"/>
        <v>0</v>
      </c>
      <c r="EC32" s="2" t="b">
        <f t="shared" si="28"/>
        <v>0</v>
      </c>
      <c r="ED32" s="2" t="b">
        <f t="shared" si="29"/>
        <v>0</v>
      </c>
      <c r="EE32" s="2" t="b">
        <f t="shared" si="30"/>
        <v>0</v>
      </c>
      <c r="EF32" s="2" t="b">
        <f t="shared" si="31"/>
        <v>0</v>
      </c>
      <c r="EG32" s="2" t="b">
        <f t="shared" si="32"/>
        <v>0</v>
      </c>
      <c r="EH32" s="2" t="b">
        <f t="shared" si="33"/>
        <v>0</v>
      </c>
      <c r="EI32" s="2" t="b">
        <f t="shared" si="34"/>
        <v>0</v>
      </c>
      <c r="EJ32" s="2" t="b">
        <f t="shared" si="35"/>
        <v>0</v>
      </c>
      <c r="EK32" s="2" t="b">
        <f t="shared" si="36"/>
        <v>0</v>
      </c>
      <c r="EL32" s="2" t="b">
        <f t="shared" si="37"/>
        <v>0</v>
      </c>
      <c r="EM32" s="2" t="b">
        <f t="shared" si="38"/>
        <v>0</v>
      </c>
      <c r="EN32" s="2" t="b">
        <f t="shared" si="39"/>
        <v>0</v>
      </c>
      <c r="EO32" s="2" t="b">
        <f t="shared" si="40"/>
        <v>0</v>
      </c>
      <c r="EP32" s="2" t="b">
        <f t="shared" si="41"/>
        <v>0</v>
      </c>
      <c r="EQ32" s="2"/>
      <c r="ER32" s="2"/>
      <c r="ES32" s="2">
        <f>SUM(DH32:EP32)</f>
        <v>0</v>
      </c>
    </row>
    <row r="33" spans="1:149" ht="15">
      <c r="A33" s="4">
        <v>29</v>
      </c>
      <c r="B33" s="5" t="s">
        <v>85</v>
      </c>
      <c r="C33" s="6">
        <v>9</v>
      </c>
      <c r="D33" s="17">
        <f t="shared" si="0"/>
        <v>0</v>
      </c>
      <c r="E33" s="18">
        <f t="shared" si="1"/>
        <v>0</v>
      </c>
      <c r="F33" s="7">
        <f t="shared" si="2"/>
        <v>0</v>
      </c>
      <c r="G33" s="21">
        <f t="shared" si="3"/>
        <v>0</v>
      </c>
      <c r="H33" s="24">
        <f t="shared" si="4"/>
        <v>0</v>
      </c>
      <c r="I33" s="25">
        <f t="shared" si="5"/>
        <v>0</v>
      </c>
      <c r="J33" s="28">
        <f t="shared" si="6"/>
        <v>1</v>
      </c>
      <c r="L33" s="9"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2">
        <f t="shared" si="7"/>
        <v>0</v>
      </c>
      <c r="DI33" s="2" t="b">
        <f t="shared" si="8"/>
        <v>0</v>
      </c>
      <c r="DJ33" s="2" t="b">
        <f t="shared" si="9"/>
        <v>0</v>
      </c>
      <c r="DK33" s="2" t="b">
        <f t="shared" si="10"/>
        <v>0</v>
      </c>
      <c r="DL33" s="2" t="b">
        <f t="shared" si="11"/>
        <v>0</v>
      </c>
      <c r="DM33" s="2" t="b">
        <f t="shared" si="12"/>
        <v>0</v>
      </c>
      <c r="DN33" s="2" t="b">
        <f t="shared" si="13"/>
        <v>0</v>
      </c>
      <c r="DO33" s="2" t="b">
        <f t="shared" si="14"/>
        <v>0</v>
      </c>
      <c r="DP33" s="2" t="b">
        <f t="shared" si="15"/>
        <v>0</v>
      </c>
      <c r="DQ33" s="2" t="b">
        <f t="shared" si="16"/>
        <v>0</v>
      </c>
      <c r="DR33" s="2" t="b">
        <f t="shared" si="17"/>
        <v>0</v>
      </c>
      <c r="DS33" s="2" t="b">
        <f t="shared" si="18"/>
        <v>0</v>
      </c>
      <c r="DT33" s="2" t="b">
        <f t="shared" si="19"/>
        <v>0</v>
      </c>
      <c r="DU33" s="2" t="b">
        <f t="shared" si="20"/>
        <v>0</v>
      </c>
      <c r="DV33" s="2" t="b">
        <f t="shared" si="21"/>
        <v>0</v>
      </c>
      <c r="DW33" s="2" t="b">
        <f t="shared" si="22"/>
        <v>0</v>
      </c>
      <c r="DX33" s="2" t="b">
        <f t="shared" si="23"/>
        <v>0</v>
      </c>
      <c r="DY33" s="2" t="b">
        <f t="shared" si="24"/>
        <v>0</v>
      </c>
      <c r="DZ33" s="2" t="b">
        <f t="shared" si="25"/>
        <v>0</v>
      </c>
      <c r="EA33" s="2" t="b">
        <f t="shared" si="26"/>
        <v>0</v>
      </c>
      <c r="EB33" s="2" t="b">
        <f t="shared" si="27"/>
        <v>0</v>
      </c>
      <c r="EC33" s="2" t="b">
        <f t="shared" si="28"/>
        <v>0</v>
      </c>
      <c r="ED33" s="2" t="b">
        <f t="shared" si="29"/>
        <v>0</v>
      </c>
      <c r="EE33" s="2" t="b">
        <f t="shared" si="30"/>
        <v>0</v>
      </c>
      <c r="EF33" s="2" t="b">
        <f t="shared" si="31"/>
        <v>0</v>
      </c>
      <c r="EG33" s="2" t="b">
        <f t="shared" si="32"/>
        <v>0</v>
      </c>
      <c r="EH33" s="2" t="b">
        <f t="shared" si="33"/>
        <v>0</v>
      </c>
      <c r="EI33" s="2" t="b">
        <f t="shared" si="34"/>
        <v>0</v>
      </c>
      <c r="EJ33" s="2" t="b">
        <f t="shared" si="35"/>
        <v>0</v>
      </c>
      <c r="EK33" s="2" t="b">
        <f t="shared" si="36"/>
        <v>0</v>
      </c>
      <c r="EL33" s="2" t="b">
        <f t="shared" si="37"/>
        <v>0</v>
      </c>
      <c r="EM33" s="2" t="b">
        <f t="shared" si="38"/>
        <v>0</v>
      </c>
      <c r="EN33" s="2" t="b">
        <f t="shared" si="39"/>
        <v>0</v>
      </c>
      <c r="EO33" s="2" t="b">
        <f t="shared" si="40"/>
        <v>0</v>
      </c>
      <c r="EP33" s="2" t="b">
        <f t="shared" si="41"/>
        <v>0</v>
      </c>
      <c r="EQ33" s="2"/>
      <c r="ER33" s="2"/>
      <c r="ES33" s="2">
        <f>SUM(DH33:EP33)</f>
        <v>0</v>
      </c>
    </row>
    <row r="34" spans="1:149" ht="15">
      <c r="A34" s="4">
        <v>30</v>
      </c>
      <c r="B34" s="5" t="s">
        <v>86</v>
      </c>
      <c r="C34" s="6">
        <v>10</v>
      </c>
      <c r="D34" s="17">
        <f t="shared" si="0"/>
        <v>0</v>
      </c>
      <c r="E34" s="18">
        <f t="shared" si="1"/>
        <v>0</v>
      </c>
      <c r="F34" s="7">
        <f t="shared" si="2"/>
        <v>0</v>
      </c>
      <c r="G34" s="21">
        <f t="shared" si="3"/>
        <v>0</v>
      </c>
      <c r="H34" s="24">
        <f t="shared" si="4"/>
        <v>0</v>
      </c>
      <c r="I34" s="25">
        <f t="shared" si="5"/>
        <v>0</v>
      </c>
      <c r="J34" s="28">
        <f t="shared" si="6"/>
        <v>1</v>
      </c>
      <c r="L34" s="9">
        <v>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2">
        <f t="shared" si="42"/>
        <v>0</v>
      </c>
      <c r="DI34" s="2" t="b">
        <f t="shared" si="8"/>
        <v>0</v>
      </c>
      <c r="DJ34" s="2" t="b">
        <f t="shared" si="9"/>
        <v>0</v>
      </c>
      <c r="DK34" s="2" t="b">
        <f t="shared" si="10"/>
        <v>0</v>
      </c>
      <c r="DL34" s="2" t="b">
        <f t="shared" si="11"/>
        <v>0</v>
      </c>
      <c r="DM34" s="2" t="b">
        <f t="shared" si="12"/>
        <v>0</v>
      </c>
      <c r="DN34" s="2" t="b">
        <f t="shared" si="13"/>
        <v>0</v>
      </c>
      <c r="DO34" s="2" t="b">
        <f t="shared" si="14"/>
        <v>0</v>
      </c>
      <c r="DP34" s="2" t="b">
        <f t="shared" si="15"/>
        <v>0</v>
      </c>
      <c r="DQ34" s="2" t="b">
        <f t="shared" si="16"/>
        <v>0</v>
      </c>
      <c r="DR34" s="2" t="b">
        <f t="shared" si="17"/>
        <v>0</v>
      </c>
      <c r="DS34" s="2" t="b">
        <f t="shared" si="18"/>
        <v>0</v>
      </c>
      <c r="DT34" s="2" t="b">
        <f t="shared" si="19"/>
        <v>0</v>
      </c>
      <c r="DU34" s="2" t="b">
        <f t="shared" si="20"/>
        <v>0</v>
      </c>
      <c r="DV34" s="2" t="b">
        <f t="shared" si="21"/>
        <v>0</v>
      </c>
      <c r="DW34" s="2" t="b">
        <f t="shared" si="22"/>
        <v>0</v>
      </c>
      <c r="DX34" s="2" t="b">
        <f t="shared" si="23"/>
        <v>0</v>
      </c>
      <c r="DY34" s="2" t="b">
        <f t="shared" si="24"/>
        <v>0</v>
      </c>
      <c r="DZ34" s="2" t="b">
        <f t="shared" si="25"/>
        <v>0</v>
      </c>
      <c r="EA34" s="2" t="b">
        <f t="shared" si="26"/>
        <v>0</v>
      </c>
      <c r="EB34" s="2" t="b">
        <f t="shared" si="27"/>
        <v>0</v>
      </c>
      <c r="EC34" s="2" t="b">
        <f t="shared" si="28"/>
        <v>0</v>
      </c>
      <c r="ED34" s="2" t="b">
        <f t="shared" si="29"/>
        <v>0</v>
      </c>
      <c r="EE34" s="2" t="b">
        <f t="shared" si="30"/>
        <v>0</v>
      </c>
      <c r="EF34" s="2" t="b">
        <f t="shared" si="31"/>
        <v>0</v>
      </c>
      <c r="EG34" s="2" t="b">
        <f t="shared" si="32"/>
        <v>0</v>
      </c>
      <c r="EH34" s="2" t="b">
        <f t="shared" si="33"/>
        <v>0</v>
      </c>
      <c r="EI34" s="2" t="b">
        <f t="shared" si="34"/>
        <v>0</v>
      </c>
      <c r="EJ34" s="2" t="b">
        <f t="shared" si="35"/>
        <v>0</v>
      </c>
      <c r="EK34" s="2" t="b">
        <f t="shared" si="36"/>
        <v>0</v>
      </c>
      <c r="EL34" s="2" t="b">
        <f t="shared" si="37"/>
        <v>0</v>
      </c>
      <c r="EM34" s="2" t="b">
        <f t="shared" si="38"/>
        <v>0</v>
      </c>
      <c r="EN34" s="2" t="b">
        <f t="shared" si="39"/>
        <v>0</v>
      </c>
      <c r="EO34" s="2" t="b">
        <f t="shared" si="40"/>
        <v>0</v>
      </c>
      <c r="EP34" s="2" t="b">
        <f t="shared" si="41"/>
        <v>0</v>
      </c>
      <c r="EQ34" s="2"/>
      <c r="ER34" s="2"/>
      <c r="ES34" s="2">
        <f>SUM(DH34:EP34)</f>
        <v>0</v>
      </c>
    </row>
    <row r="35" spans="1:149" ht="15">
      <c r="A35" s="4">
        <v>31</v>
      </c>
      <c r="B35" s="5" t="s">
        <v>87</v>
      </c>
      <c r="C35" s="6">
        <v>11</v>
      </c>
      <c r="D35" s="17">
        <f t="shared" si="0"/>
        <v>0</v>
      </c>
      <c r="E35" s="18">
        <f t="shared" si="1"/>
        <v>0</v>
      </c>
      <c r="F35" s="7">
        <f t="shared" si="2"/>
        <v>0</v>
      </c>
      <c r="G35" s="21">
        <f t="shared" si="3"/>
        <v>0</v>
      </c>
      <c r="H35" s="24">
        <f t="shared" si="4"/>
        <v>0</v>
      </c>
      <c r="I35" s="25">
        <f t="shared" si="5"/>
        <v>0</v>
      </c>
      <c r="J35" s="28">
        <f t="shared" si="6"/>
        <v>1</v>
      </c>
      <c r="L35" s="9"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2">
        <f t="shared" si="7"/>
        <v>0</v>
      </c>
      <c r="DI35" s="2" t="b">
        <f t="shared" si="8"/>
        <v>0</v>
      </c>
      <c r="DJ35" s="2" t="b">
        <f t="shared" si="9"/>
        <v>0</v>
      </c>
      <c r="DK35" s="2" t="b">
        <f t="shared" si="10"/>
        <v>0</v>
      </c>
      <c r="DL35" s="2" t="b">
        <f t="shared" si="11"/>
        <v>0</v>
      </c>
      <c r="DM35" s="2" t="b">
        <f t="shared" si="12"/>
        <v>0</v>
      </c>
      <c r="DN35" s="2" t="b">
        <f t="shared" si="13"/>
        <v>0</v>
      </c>
      <c r="DO35" s="2" t="b">
        <f t="shared" si="14"/>
        <v>0</v>
      </c>
      <c r="DP35" s="2" t="b">
        <f t="shared" si="15"/>
        <v>0</v>
      </c>
      <c r="DQ35" s="2" t="b">
        <f t="shared" si="16"/>
        <v>0</v>
      </c>
      <c r="DR35" s="2" t="b">
        <f t="shared" si="17"/>
        <v>0</v>
      </c>
      <c r="DS35" s="2" t="b">
        <f t="shared" si="18"/>
        <v>0</v>
      </c>
      <c r="DT35" s="2" t="b">
        <f t="shared" si="19"/>
        <v>0</v>
      </c>
      <c r="DU35" s="2" t="b">
        <f t="shared" si="20"/>
        <v>0</v>
      </c>
      <c r="DV35" s="2" t="b">
        <f t="shared" si="21"/>
        <v>0</v>
      </c>
      <c r="DW35" s="2" t="b">
        <f t="shared" si="22"/>
        <v>0</v>
      </c>
      <c r="DX35" s="2" t="b">
        <f t="shared" si="23"/>
        <v>0</v>
      </c>
      <c r="DY35" s="2" t="b">
        <f t="shared" si="24"/>
        <v>0</v>
      </c>
      <c r="DZ35" s="2" t="b">
        <f t="shared" si="25"/>
        <v>0</v>
      </c>
      <c r="EA35" s="2" t="b">
        <f t="shared" si="26"/>
        <v>0</v>
      </c>
      <c r="EB35" s="2" t="b">
        <f t="shared" si="27"/>
        <v>0</v>
      </c>
      <c r="EC35" s="2" t="b">
        <f t="shared" si="28"/>
        <v>0</v>
      </c>
      <c r="ED35" s="2" t="b">
        <f t="shared" si="29"/>
        <v>0</v>
      </c>
      <c r="EE35" s="2" t="b">
        <f t="shared" si="30"/>
        <v>0</v>
      </c>
      <c r="EF35" s="2" t="b">
        <f t="shared" si="31"/>
        <v>0</v>
      </c>
      <c r="EG35" s="2" t="b">
        <f t="shared" si="32"/>
        <v>0</v>
      </c>
      <c r="EH35" s="2" t="b">
        <f t="shared" si="33"/>
        <v>0</v>
      </c>
      <c r="EI35" s="2" t="b">
        <f t="shared" si="34"/>
        <v>0</v>
      </c>
      <c r="EJ35" s="2" t="b">
        <f t="shared" si="35"/>
        <v>0</v>
      </c>
      <c r="EK35" s="2" t="b">
        <f t="shared" si="36"/>
        <v>0</v>
      </c>
      <c r="EL35" s="2" t="b">
        <f t="shared" si="37"/>
        <v>0</v>
      </c>
      <c r="EM35" s="2" t="b">
        <f t="shared" si="38"/>
        <v>0</v>
      </c>
      <c r="EN35" s="2" t="b">
        <f t="shared" si="39"/>
        <v>0</v>
      </c>
      <c r="EO35" s="2" t="b">
        <f t="shared" si="40"/>
        <v>0</v>
      </c>
      <c r="EP35" s="2" t="b">
        <f t="shared" si="41"/>
        <v>0</v>
      </c>
      <c r="EQ35" s="2"/>
      <c r="ER35" s="2"/>
      <c r="ES35" s="2">
        <f>SUM(DH35:EP35)</f>
        <v>0</v>
      </c>
    </row>
    <row r="36" spans="1:149" ht="15">
      <c r="A36" s="4">
        <v>32</v>
      </c>
      <c r="B36" s="5" t="s">
        <v>88</v>
      </c>
      <c r="C36" s="6">
        <v>12</v>
      </c>
      <c r="D36" s="17">
        <f t="shared" si="0"/>
        <v>0</v>
      </c>
      <c r="E36" s="18">
        <f t="shared" si="1"/>
        <v>0</v>
      </c>
      <c r="F36" s="7">
        <f t="shared" si="2"/>
        <v>0</v>
      </c>
      <c r="G36" s="21">
        <f t="shared" si="3"/>
        <v>0</v>
      </c>
      <c r="H36" s="24">
        <f t="shared" si="4"/>
        <v>0</v>
      </c>
      <c r="I36" s="25">
        <f t="shared" si="5"/>
        <v>0</v>
      </c>
      <c r="J36" s="28">
        <f t="shared" si="6"/>
        <v>1</v>
      </c>
      <c r="L36" s="9"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2">
        <f t="shared" si="7"/>
        <v>0</v>
      </c>
      <c r="DI36" s="2" t="b">
        <f t="shared" si="8"/>
        <v>0</v>
      </c>
      <c r="DJ36" s="2" t="b">
        <f t="shared" si="9"/>
        <v>0</v>
      </c>
      <c r="DK36" s="2" t="b">
        <f t="shared" si="10"/>
        <v>0</v>
      </c>
      <c r="DL36" s="2" t="b">
        <f t="shared" si="11"/>
        <v>0</v>
      </c>
      <c r="DM36" s="2" t="b">
        <f t="shared" si="12"/>
        <v>0</v>
      </c>
      <c r="DN36" s="2" t="b">
        <f t="shared" si="13"/>
        <v>0</v>
      </c>
      <c r="DO36" s="2" t="b">
        <f t="shared" si="14"/>
        <v>0</v>
      </c>
      <c r="DP36" s="2" t="b">
        <f t="shared" si="15"/>
        <v>0</v>
      </c>
      <c r="DQ36" s="2" t="b">
        <f t="shared" si="16"/>
        <v>0</v>
      </c>
      <c r="DR36" s="2" t="b">
        <f t="shared" si="17"/>
        <v>0</v>
      </c>
      <c r="DS36" s="2" t="b">
        <f t="shared" si="18"/>
        <v>0</v>
      </c>
      <c r="DT36" s="2" t="b">
        <f t="shared" si="19"/>
        <v>0</v>
      </c>
      <c r="DU36" s="2" t="b">
        <f t="shared" si="20"/>
        <v>0</v>
      </c>
      <c r="DV36" s="2" t="b">
        <f t="shared" si="21"/>
        <v>0</v>
      </c>
      <c r="DW36" s="2" t="b">
        <f t="shared" si="22"/>
        <v>0</v>
      </c>
      <c r="DX36" s="2" t="b">
        <f t="shared" si="23"/>
        <v>0</v>
      </c>
      <c r="DY36" s="2" t="b">
        <f t="shared" si="24"/>
        <v>0</v>
      </c>
      <c r="DZ36" s="2" t="b">
        <f t="shared" si="25"/>
        <v>0</v>
      </c>
      <c r="EA36" s="2" t="b">
        <f t="shared" si="26"/>
        <v>0</v>
      </c>
      <c r="EB36" s="2" t="b">
        <f t="shared" si="27"/>
        <v>0</v>
      </c>
      <c r="EC36" s="2" t="b">
        <f t="shared" si="28"/>
        <v>0</v>
      </c>
      <c r="ED36" s="2" t="b">
        <f t="shared" si="29"/>
        <v>0</v>
      </c>
      <c r="EE36" s="2" t="b">
        <f t="shared" si="30"/>
        <v>0</v>
      </c>
      <c r="EF36" s="2" t="b">
        <f t="shared" si="31"/>
        <v>0</v>
      </c>
      <c r="EG36" s="2" t="b">
        <f t="shared" si="32"/>
        <v>0</v>
      </c>
      <c r="EH36" s="2" t="b">
        <f t="shared" si="33"/>
        <v>0</v>
      </c>
      <c r="EI36" s="2" t="b">
        <f t="shared" si="34"/>
        <v>0</v>
      </c>
      <c r="EJ36" s="2" t="b">
        <f t="shared" si="35"/>
        <v>0</v>
      </c>
      <c r="EK36" s="2" t="b">
        <f t="shared" si="36"/>
        <v>0</v>
      </c>
      <c r="EL36" s="2" t="b">
        <f t="shared" si="37"/>
        <v>0</v>
      </c>
      <c r="EM36" s="2" t="b">
        <f t="shared" si="38"/>
        <v>0</v>
      </c>
      <c r="EN36" s="2" t="b">
        <f t="shared" si="39"/>
        <v>0</v>
      </c>
      <c r="EO36" s="2" t="b">
        <f t="shared" si="40"/>
        <v>0</v>
      </c>
      <c r="EP36" s="2" t="b">
        <f t="shared" si="41"/>
        <v>0</v>
      </c>
      <c r="EQ36" s="2"/>
      <c r="ER36" s="2"/>
      <c r="ES36" s="2">
        <f>SUM(DH36:EP36)</f>
        <v>0</v>
      </c>
    </row>
    <row r="37" spans="1:149" ht="15">
      <c r="A37" s="4">
        <v>33</v>
      </c>
      <c r="B37" s="5" t="s">
        <v>71</v>
      </c>
      <c r="C37" s="6">
        <v>13</v>
      </c>
      <c r="D37" s="17">
        <f t="shared" si="0"/>
        <v>0</v>
      </c>
      <c r="E37" s="18">
        <f t="shared" si="1"/>
        <v>0</v>
      </c>
      <c r="F37" s="7">
        <f t="shared" si="2"/>
        <v>0</v>
      </c>
      <c r="G37" s="21">
        <f t="shared" si="3"/>
        <v>0</v>
      </c>
      <c r="H37" s="24">
        <f t="shared" si="4"/>
        <v>0</v>
      </c>
      <c r="I37" s="25">
        <f t="shared" si="5"/>
        <v>0</v>
      </c>
      <c r="J37" s="28">
        <f t="shared" si="6"/>
        <v>1</v>
      </c>
      <c r="L37" s="9"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2">
        <f t="shared" si="7"/>
        <v>0</v>
      </c>
      <c r="DI37" s="2" t="b">
        <f t="shared" si="8"/>
        <v>0</v>
      </c>
      <c r="DJ37" s="2" t="b">
        <f t="shared" si="9"/>
        <v>0</v>
      </c>
      <c r="DK37" s="2" t="b">
        <f t="shared" si="10"/>
        <v>0</v>
      </c>
      <c r="DL37" s="2" t="b">
        <f t="shared" si="11"/>
        <v>0</v>
      </c>
      <c r="DM37" s="2" t="b">
        <f t="shared" si="12"/>
        <v>0</v>
      </c>
      <c r="DN37" s="2" t="b">
        <f t="shared" si="13"/>
        <v>0</v>
      </c>
      <c r="DO37" s="2" t="b">
        <f t="shared" si="14"/>
        <v>0</v>
      </c>
      <c r="DP37" s="2" t="b">
        <f t="shared" si="15"/>
        <v>0</v>
      </c>
      <c r="DQ37" s="2" t="b">
        <f t="shared" si="16"/>
        <v>0</v>
      </c>
      <c r="DR37" s="2" t="b">
        <f t="shared" si="17"/>
        <v>0</v>
      </c>
      <c r="DS37" s="2" t="b">
        <f t="shared" si="18"/>
        <v>0</v>
      </c>
      <c r="DT37" s="2" t="b">
        <f t="shared" si="19"/>
        <v>0</v>
      </c>
      <c r="DU37" s="2" t="b">
        <f t="shared" si="20"/>
        <v>0</v>
      </c>
      <c r="DV37" s="2" t="b">
        <f t="shared" si="21"/>
        <v>0</v>
      </c>
      <c r="DW37" s="2" t="b">
        <f t="shared" si="22"/>
        <v>0</v>
      </c>
      <c r="DX37" s="2" t="b">
        <f t="shared" si="23"/>
        <v>0</v>
      </c>
      <c r="DY37" s="2" t="b">
        <f t="shared" si="24"/>
        <v>0</v>
      </c>
      <c r="DZ37" s="2" t="b">
        <f t="shared" si="25"/>
        <v>0</v>
      </c>
      <c r="EA37" s="2" t="b">
        <f t="shared" si="26"/>
        <v>0</v>
      </c>
      <c r="EB37" s="2" t="b">
        <f t="shared" si="27"/>
        <v>0</v>
      </c>
      <c r="EC37" s="2" t="b">
        <f t="shared" si="28"/>
        <v>0</v>
      </c>
      <c r="ED37" s="2" t="b">
        <f t="shared" si="29"/>
        <v>0</v>
      </c>
      <c r="EE37" s="2" t="b">
        <f t="shared" si="30"/>
        <v>0</v>
      </c>
      <c r="EF37" s="2" t="b">
        <f t="shared" si="31"/>
        <v>0</v>
      </c>
      <c r="EG37" s="2" t="b">
        <f t="shared" si="32"/>
        <v>0</v>
      </c>
      <c r="EH37" s="2" t="b">
        <f t="shared" si="33"/>
        <v>0</v>
      </c>
      <c r="EI37" s="2" t="b">
        <f t="shared" si="34"/>
        <v>0</v>
      </c>
      <c r="EJ37" s="2" t="b">
        <f t="shared" si="35"/>
        <v>0</v>
      </c>
      <c r="EK37" s="2" t="b">
        <f t="shared" si="36"/>
        <v>0</v>
      </c>
      <c r="EL37" s="2" t="b">
        <f aca="true" t="shared" si="43" ref="EL37:EL54">IF(COUNT(L37:DG37)&gt;ES$2,SMALL(L37:DG37,1))</f>
        <v>0</v>
      </c>
      <c r="EM37" s="2" t="b">
        <f aca="true" t="shared" si="44" ref="EM37:EM54">IF(COUNT(L37:DG37)&gt;ES$2+1,SMALL(L37:DG37,2))</f>
        <v>0</v>
      </c>
      <c r="EN37" s="2" t="b">
        <f aca="true" t="shared" si="45" ref="EN37:EN54">IF(COUNT(L37:DG37)&gt;ES$2+2,SMALL(L37:DG37,3))</f>
        <v>0</v>
      </c>
      <c r="EO37" s="2" t="b">
        <f aca="true" t="shared" si="46" ref="EO37:EO54">IF(COUNT(L37:DG37)&gt;ES$2+3,SMALL(L37:DG37,4))</f>
        <v>0</v>
      </c>
      <c r="EP37" s="2" t="b">
        <f aca="true" t="shared" si="47" ref="EP37:EP54">IF(COUNT(L37:DG37)&gt;ES$2+4,SMALL(L37:DG37,5))</f>
        <v>0</v>
      </c>
      <c r="EQ37" s="2"/>
      <c r="ER37" s="2"/>
      <c r="ES37" s="2">
        <f>SUM(DH37:EP37)</f>
        <v>0</v>
      </c>
    </row>
    <row r="38" spans="1:149" ht="15">
      <c r="A38" s="4">
        <v>34</v>
      </c>
      <c r="B38" s="5" t="s">
        <v>89</v>
      </c>
      <c r="C38" s="6">
        <v>14</v>
      </c>
      <c r="D38" s="17">
        <f t="shared" si="0"/>
        <v>0</v>
      </c>
      <c r="E38" s="18">
        <f t="shared" si="1"/>
        <v>0</v>
      </c>
      <c r="F38" s="7">
        <f t="shared" si="2"/>
        <v>0</v>
      </c>
      <c r="G38" s="21">
        <f t="shared" si="3"/>
        <v>0</v>
      </c>
      <c r="H38" s="24">
        <f t="shared" si="4"/>
        <v>0</v>
      </c>
      <c r="I38" s="25">
        <f t="shared" si="5"/>
        <v>0</v>
      </c>
      <c r="J38" s="28">
        <f t="shared" si="6"/>
        <v>1</v>
      </c>
      <c r="L38" s="9"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2">
        <f t="shared" si="7"/>
        <v>0</v>
      </c>
      <c r="DI38" s="2" t="b">
        <f t="shared" si="8"/>
        <v>0</v>
      </c>
      <c r="DJ38" s="2" t="b">
        <f t="shared" si="9"/>
        <v>0</v>
      </c>
      <c r="DK38" s="2" t="b">
        <f t="shared" si="10"/>
        <v>0</v>
      </c>
      <c r="DL38" s="2" t="b">
        <f t="shared" si="11"/>
        <v>0</v>
      </c>
      <c r="DM38" s="2" t="b">
        <f t="shared" si="12"/>
        <v>0</v>
      </c>
      <c r="DN38" s="2" t="b">
        <f t="shared" si="13"/>
        <v>0</v>
      </c>
      <c r="DO38" s="2" t="b">
        <f t="shared" si="14"/>
        <v>0</v>
      </c>
      <c r="DP38" s="2" t="b">
        <f t="shared" si="15"/>
        <v>0</v>
      </c>
      <c r="DQ38" s="2" t="b">
        <f t="shared" si="16"/>
        <v>0</v>
      </c>
      <c r="DR38" s="2" t="b">
        <f t="shared" si="17"/>
        <v>0</v>
      </c>
      <c r="DS38" s="2" t="b">
        <f t="shared" si="18"/>
        <v>0</v>
      </c>
      <c r="DT38" s="2" t="b">
        <f t="shared" si="19"/>
        <v>0</v>
      </c>
      <c r="DU38" s="2" t="b">
        <f t="shared" si="20"/>
        <v>0</v>
      </c>
      <c r="DV38" s="2" t="b">
        <f t="shared" si="21"/>
        <v>0</v>
      </c>
      <c r="DW38" s="2" t="b">
        <f t="shared" si="22"/>
        <v>0</v>
      </c>
      <c r="DX38" s="2" t="b">
        <f t="shared" si="23"/>
        <v>0</v>
      </c>
      <c r="DY38" s="2" t="b">
        <f t="shared" si="24"/>
        <v>0</v>
      </c>
      <c r="DZ38" s="2" t="b">
        <f t="shared" si="25"/>
        <v>0</v>
      </c>
      <c r="EA38" s="2" t="b">
        <f t="shared" si="26"/>
        <v>0</v>
      </c>
      <c r="EB38" s="2" t="b">
        <f t="shared" si="27"/>
        <v>0</v>
      </c>
      <c r="EC38" s="2" t="b">
        <f t="shared" si="28"/>
        <v>0</v>
      </c>
      <c r="ED38" s="2" t="b">
        <f t="shared" si="29"/>
        <v>0</v>
      </c>
      <c r="EE38" s="2" t="b">
        <f t="shared" si="30"/>
        <v>0</v>
      </c>
      <c r="EF38" s="2" t="b">
        <f t="shared" si="31"/>
        <v>0</v>
      </c>
      <c r="EG38" s="2" t="b">
        <f t="shared" si="32"/>
        <v>0</v>
      </c>
      <c r="EH38" s="2" t="b">
        <f t="shared" si="33"/>
        <v>0</v>
      </c>
      <c r="EI38" s="2" t="b">
        <f t="shared" si="34"/>
        <v>0</v>
      </c>
      <c r="EJ38" s="2" t="b">
        <f t="shared" si="35"/>
        <v>0</v>
      </c>
      <c r="EK38" s="2" t="b">
        <f t="shared" si="36"/>
        <v>0</v>
      </c>
      <c r="EL38" s="2" t="b">
        <f t="shared" si="43"/>
        <v>0</v>
      </c>
      <c r="EM38" s="2" t="b">
        <f t="shared" si="44"/>
        <v>0</v>
      </c>
      <c r="EN38" s="2" t="b">
        <f t="shared" si="45"/>
        <v>0</v>
      </c>
      <c r="EO38" s="2" t="b">
        <f t="shared" si="46"/>
        <v>0</v>
      </c>
      <c r="EP38" s="2" t="b">
        <f t="shared" si="47"/>
        <v>0</v>
      </c>
      <c r="EQ38" s="2"/>
      <c r="ER38" s="2"/>
      <c r="ES38" s="2">
        <f>SUM(DH38:EP38)</f>
        <v>0</v>
      </c>
    </row>
    <row r="39" spans="1:149" ht="15">
      <c r="A39" s="4">
        <v>35</v>
      </c>
      <c r="B39" s="5" t="s">
        <v>90</v>
      </c>
      <c r="C39" s="6">
        <v>15</v>
      </c>
      <c r="D39" s="17">
        <f t="shared" si="0"/>
        <v>0</v>
      </c>
      <c r="E39" s="18">
        <f t="shared" si="1"/>
        <v>0</v>
      </c>
      <c r="F39" s="7">
        <f t="shared" si="2"/>
        <v>0</v>
      </c>
      <c r="G39" s="21">
        <f t="shared" si="3"/>
        <v>0</v>
      </c>
      <c r="H39" s="24">
        <f t="shared" si="4"/>
        <v>0</v>
      </c>
      <c r="I39" s="25">
        <f t="shared" si="5"/>
        <v>0</v>
      </c>
      <c r="J39" s="28">
        <f t="shared" si="6"/>
        <v>1</v>
      </c>
      <c r="L39" s="9"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2">
        <f t="shared" si="7"/>
        <v>0</v>
      </c>
      <c r="DI39" s="2" t="b">
        <f t="shared" si="8"/>
        <v>0</v>
      </c>
      <c r="DJ39" s="2" t="b">
        <f t="shared" si="9"/>
        <v>0</v>
      </c>
      <c r="DK39" s="2" t="b">
        <f t="shared" si="10"/>
        <v>0</v>
      </c>
      <c r="DL39" s="2" t="b">
        <f t="shared" si="11"/>
        <v>0</v>
      </c>
      <c r="DM39" s="2" t="b">
        <f t="shared" si="12"/>
        <v>0</v>
      </c>
      <c r="DN39" s="2" t="b">
        <f t="shared" si="13"/>
        <v>0</v>
      </c>
      <c r="DO39" s="2" t="b">
        <f t="shared" si="14"/>
        <v>0</v>
      </c>
      <c r="DP39" s="2" t="b">
        <f t="shared" si="15"/>
        <v>0</v>
      </c>
      <c r="DQ39" s="2" t="b">
        <f t="shared" si="16"/>
        <v>0</v>
      </c>
      <c r="DR39" s="2" t="b">
        <f t="shared" si="17"/>
        <v>0</v>
      </c>
      <c r="DS39" s="2" t="b">
        <f t="shared" si="18"/>
        <v>0</v>
      </c>
      <c r="DT39" s="2" t="b">
        <f t="shared" si="19"/>
        <v>0</v>
      </c>
      <c r="DU39" s="2" t="b">
        <f t="shared" si="20"/>
        <v>0</v>
      </c>
      <c r="DV39" s="2" t="b">
        <f t="shared" si="21"/>
        <v>0</v>
      </c>
      <c r="DW39" s="2" t="b">
        <f t="shared" si="22"/>
        <v>0</v>
      </c>
      <c r="DX39" s="2" t="b">
        <f t="shared" si="23"/>
        <v>0</v>
      </c>
      <c r="DY39" s="2" t="b">
        <f t="shared" si="24"/>
        <v>0</v>
      </c>
      <c r="DZ39" s="2" t="b">
        <f t="shared" si="25"/>
        <v>0</v>
      </c>
      <c r="EA39" s="2" t="b">
        <f t="shared" si="26"/>
        <v>0</v>
      </c>
      <c r="EB39" s="2" t="b">
        <f t="shared" si="27"/>
        <v>0</v>
      </c>
      <c r="EC39" s="2" t="b">
        <f t="shared" si="28"/>
        <v>0</v>
      </c>
      <c r="ED39" s="2" t="b">
        <f t="shared" si="29"/>
        <v>0</v>
      </c>
      <c r="EE39" s="2" t="b">
        <f t="shared" si="30"/>
        <v>0</v>
      </c>
      <c r="EF39" s="2" t="b">
        <f t="shared" si="31"/>
        <v>0</v>
      </c>
      <c r="EG39" s="2" t="b">
        <f t="shared" si="32"/>
        <v>0</v>
      </c>
      <c r="EH39" s="2" t="b">
        <f t="shared" si="33"/>
        <v>0</v>
      </c>
      <c r="EI39" s="2" t="b">
        <f t="shared" si="34"/>
        <v>0</v>
      </c>
      <c r="EJ39" s="2" t="b">
        <f t="shared" si="35"/>
        <v>0</v>
      </c>
      <c r="EK39" s="2" t="b">
        <f t="shared" si="36"/>
        <v>0</v>
      </c>
      <c r="EL39" s="2" t="b">
        <f t="shared" si="43"/>
        <v>0</v>
      </c>
      <c r="EM39" s="2" t="b">
        <f t="shared" si="44"/>
        <v>0</v>
      </c>
      <c r="EN39" s="2" t="b">
        <f t="shared" si="45"/>
        <v>0</v>
      </c>
      <c r="EO39" s="2" t="b">
        <f t="shared" si="46"/>
        <v>0</v>
      </c>
      <c r="EP39" s="2" t="b">
        <f t="shared" si="47"/>
        <v>0</v>
      </c>
      <c r="EQ39" s="2"/>
      <c r="ER39" s="2"/>
      <c r="ES39" s="2">
        <f>SUM(DH39:EP39)</f>
        <v>0</v>
      </c>
    </row>
    <row r="40" spans="1:149" ht="15">
      <c r="A40" s="4">
        <v>36</v>
      </c>
      <c r="B40" s="5" t="s">
        <v>91</v>
      </c>
      <c r="C40" s="6">
        <v>16</v>
      </c>
      <c r="D40" s="17">
        <f t="shared" si="0"/>
        <v>0</v>
      </c>
      <c r="E40" s="18">
        <f t="shared" si="1"/>
        <v>0</v>
      </c>
      <c r="F40" s="7">
        <f t="shared" si="2"/>
        <v>0</v>
      </c>
      <c r="G40" s="21">
        <f t="shared" si="3"/>
        <v>0</v>
      </c>
      <c r="H40" s="24">
        <f t="shared" si="4"/>
        <v>0</v>
      </c>
      <c r="I40" s="25">
        <f t="shared" si="5"/>
        <v>0</v>
      </c>
      <c r="J40" s="28">
        <f t="shared" si="6"/>
        <v>1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2">
        <f t="shared" si="7"/>
        <v>0</v>
      </c>
      <c r="DI40" s="2" t="b">
        <f t="shared" si="8"/>
        <v>0</v>
      </c>
      <c r="DJ40" s="2" t="b">
        <f t="shared" si="9"/>
        <v>0</v>
      </c>
      <c r="DK40" s="2" t="b">
        <f t="shared" si="10"/>
        <v>0</v>
      </c>
      <c r="DL40" s="2" t="b">
        <f t="shared" si="11"/>
        <v>0</v>
      </c>
      <c r="DM40" s="2" t="b">
        <f t="shared" si="12"/>
        <v>0</v>
      </c>
      <c r="DN40" s="2" t="b">
        <f t="shared" si="13"/>
        <v>0</v>
      </c>
      <c r="DO40" s="2" t="b">
        <f t="shared" si="14"/>
        <v>0</v>
      </c>
      <c r="DP40" s="2" t="b">
        <f t="shared" si="15"/>
        <v>0</v>
      </c>
      <c r="DQ40" s="2" t="b">
        <f t="shared" si="16"/>
        <v>0</v>
      </c>
      <c r="DR40" s="2" t="b">
        <f t="shared" si="17"/>
        <v>0</v>
      </c>
      <c r="DS40" s="2" t="b">
        <f t="shared" si="18"/>
        <v>0</v>
      </c>
      <c r="DT40" s="2" t="b">
        <f t="shared" si="19"/>
        <v>0</v>
      </c>
      <c r="DU40" s="2" t="b">
        <f t="shared" si="20"/>
        <v>0</v>
      </c>
      <c r="DV40" s="2" t="b">
        <f t="shared" si="21"/>
        <v>0</v>
      </c>
      <c r="DW40" s="2" t="b">
        <f t="shared" si="22"/>
        <v>0</v>
      </c>
      <c r="DX40" s="2" t="b">
        <f t="shared" si="23"/>
        <v>0</v>
      </c>
      <c r="DY40" s="2" t="b">
        <f t="shared" si="24"/>
        <v>0</v>
      </c>
      <c r="DZ40" s="2" t="b">
        <f t="shared" si="25"/>
        <v>0</v>
      </c>
      <c r="EA40" s="2" t="b">
        <f t="shared" si="26"/>
        <v>0</v>
      </c>
      <c r="EB40" s="2" t="b">
        <f t="shared" si="27"/>
        <v>0</v>
      </c>
      <c r="EC40" s="2" t="b">
        <f t="shared" si="28"/>
        <v>0</v>
      </c>
      <c r="ED40" s="2" t="b">
        <f t="shared" si="29"/>
        <v>0</v>
      </c>
      <c r="EE40" s="2" t="b">
        <f t="shared" si="30"/>
        <v>0</v>
      </c>
      <c r="EF40" s="2" t="b">
        <f t="shared" si="31"/>
        <v>0</v>
      </c>
      <c r="EG40" s="2" t="b">
        <f t="shared" si="32"/>
        <v>0</v>
      </c>
      <c r="EH40" s="2" t="b">
        <f t="shared" si="33"/>
        <v>0</v>
      </c>
      <c r="EI40" s="2" t="b">
        <f t="shared" si="34"/>
        <v>0</v>
      </c>
      <c r="EJ40" s="2" t="b">
        <f t="shared" si="35"/>
        <v>0</v>
      </c>
      <c r="EK40" s="2" t="b">
        <f t="shared" si="36"/>
        <v>0</v>
      </c>
      <c r="EL40" s="2" t="b">
        <f t="shared" si="43"/>
        <v>0</v>
      </c>
      <c r="EM40" s="2" t="b">
        <f t="shared" si="44"/>
        <v>0</v>
      </c>
      <c r="EN40" s="2" t="b">
        <f t="shared" si="45"/>
        <v>0</v>
      </c>
      <c r="EO40" s="2" t="b">
        <f t="shared" si="46"/>
        <v>0</v>
      </c>
      <c r="EP40" s="2" t="b">
        <f t="shared" si="47"/>
        <v>0</v>
      </c>
      <c r="EQ40" s="2"/>
      <c r="ER40" s="2"/>
      <c r="ES40" s="2">
        <f>SUM(DH40:EP40)</f>
        <v>0</v>
      </c>
    </row>
    <row r="41" spans="1:149" ht="15">
      <c r="A41" s="4">
        <v>37</v>
      </c>
      <c r="B41" s="5" t="s">
        <v>92</v>
      </c>
      <c r="C41" s="6">
        <v>17</v>
      </c>
      <c r="D41" s="17">
        <f t="shared" si="0"/>
        <v>0</v>
      </c>
      <c r="E41" s="18">
        <f t="shared" si="1"/>
        <v>0</v>
      </c>
      <c r="F41" s="7">
        <f t="shared" si="2"/>
        <v>0</v>
      </c>
      <c r="G41" s="21">
        <f t="shared" si="3"/>
        <v>0</v>
      </c>
      <c r="H41" s="24">
        <f t="shared" si="4"/>
        <v>0</v>
      </c>
      <c r="I41" s="25">
        <f t="shared" si="5"/>
        <v>0</v>
      </c>
      <c r="J41" s="28">
        <f t="shared" si="6"/>
        <v>1</v>
      </c>
      <c r="L41" s="9"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2">
        <f t="shared" si="7"/>
        <v>0</v>
      </c>
      <c r="DI41" s="2" t="b">
        <f t="shared" si="8"/>
        <v>0</v>
      </c>
      <c r="DJ41" s="2" t="b">
        <f t="shared" si="9"/>
        <v>0</v>
      </c>
      <c r="DK41" s="2" t="b">
        <f t="shared" si="10"/>
        <v>0</v>
      </c>
      <c r="DL41" s="2" t="b">
        <f t="shared" si="11"/>
        <v>0</v>
      </c>
      <c r="DM41" s="2" t="b">
        <f t="shared" si="12"/>
        <v>0</v>
      </c>
      <c r="DN41" s="2" t="b">
        <f t="shared" si="13"/>
        <v>0</v>
      </c>
      <c r="DO41" s="2" t="b">
        <f t="shared" si="14"/>
        <v>0</v>
      </c>
      <c r="DP41" s="2" t="b">
        <f t="shared" si="15"/>
        <v>0</v>
      </c>
      <c r="DQ41" s="2" t="b">
        <f t="shared" si="16"/>
        <v>0</v>
      </c>
      <c r="DR41" s="2" t="b">
        <f t="shared" si="17"/>
        <v>0</v>
      </c>
      <c r="DS41" s="2" t="b">
        <f t="shared" si="18"/>
        <v>0</v>
      </c>
      <c r="DT41" s="2" t="b">
        <f t="shared" si="19"/>
        <v>0</v>
      </c>
      <c r="DU41" s="2" t="b">
        <f t="shared" si="20"/>
        <v>0</v>
      </c>
      <c r="DV41" s="2" t="b">
        <f t="shared" si="21"/>
        <v>0</v>
      </c>
      <c r="DW41" s="2" t="b">
        <f t="shared" si="22"/>
        <v>0</v>
      </c>
      <c r="DX41" s="2" t="b">
        <f t="shared" si="23"/>
        <v>0</v>
      </c>
      <c r="DY41" s="2" t="b">
        <f t="shared" si="24"/>
        <v>0</v>
      </c>
      <c r="DZ41" s="2" t="b">
        <f t="shared" si="25"/>
        <v>0</v>
      </c>
      <c r="EA41" s="2" t="b">
        <f t="shared" si="26"/>
        <v>0</v>
      </c>
      <c r="EB41" s="2" t="b">
        <f t="shared" si="27"/>
        <v>0</v>
      </c>
      <c r="EC41" s="2" t="b">
        <f t="shared" si="28"/>
        <v>0</v>
      </c>
      <c r="ED41" s="2" t="b">
        <f t="shared" si="29"/>
        <v>0</v>
      </c>
      <c r="EE41" s="2" t="b">
        <f t="shared" si="30"/>
        <v>0</v>
      </c>
      <c r="EF41" s="2" t="b">
        <f t="shared" si="31"/>
        <v>0</v>
      </c>
      <c r="EG41" s="2" t="b">
        <f t="shared" si="32"/>
        <v>0</v>
      </c>
      <c r="EH41" s="2" t="b">
        <f t="shared" si="33"/>
        <v>0</v>
      </c>
      <c r="EI41" s="2" t="b">
        <f t="shared" si="34"/>
        <v>0</v>
      </c>
      <c r="EJ41" s="2" t="b">
        <f t="shared" si="35"/>
        <v>0</v>
      </c>
      <c r="EK41" s="2" t="b">
        <f t="shared" si="36"/>
        <v>0</v>
      </c>
      <c r="EL41" s="2" t="b">
        <f t="shared" si="43"/>
        <v>0</v>
      </c>
      <c r="EM41" s="2" t="b">
        <f t="shared" si="44"/>
        <v>0</v>
      </c>
      <c r="EN41" s="2" t="b">
        <f t="shared" si="45"/>
        <v>0</v>
      </c>
      <c r="EO41" s="2" t="b">
        <f t="shared" si="46"/>
        <v>0</v>
      </c>
      <c r="EP41" s="2" t="b">
        <f t="shared" si="47"/>
        <v>0</v>
      </c>
      <c r="EQ41" s="2"/>
      <c r="ER41" s="2"/>
      <c r="ES41" s="2">
        <f>SUM(DH41:EP41)</f>
        <v>0</v>
      </c>
    </row>
    <row r="42" spans="1:149" ht="15">
      <c r="A42" s="4">
        <v>38</v>
      </c>
      <c r="B42" s="5" t="s">
        <v>93</v>
      </c>
      <c r="C42" s="6">
        <v>18</v>
      </c>
      <c r="D42" s="17">
        <f t="shared" si="0"/>
        <v>0</v>
      </c>
      <c r="E42" s="18">
        <f t="shared" si="1"/>
        <v>0</v>
      </c>
      <c r="F42" s="7">
        <f t="shared" si="2"/>
        <v>0</v>
      </c>
      <c r="G42" s="21">
        <f t="shared" si="3"/>
        <v>0</v>
      </c>
      <c r="H42" s="24">
        <f t="shared" si="4"/>
        <v>0</v>
      </c>
      <c r="I42" s="25">
        <f t="shared" si="5"/>
        <v>0</v>
      </c>
      <c r="J42" s="28">
        <f t="shared" si="6"/>
        <v>1</v>
      </c>
      <c r="L42" s="9"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2">
        <f t="shared" si="7"/>
        <v>0</v>
      </c>
      <c r="DI42" s="2" t="b">
        <f t="shared" si="8"/>
        <v>0</v>
      </c>
      <c r="DJ42" s="2" t="b">
        <f t="shared" si="9"/>
        <v>0</v>
      </c>
      <c r="DK42" s="2" t="b">
        <f t="shared" si="10"/>
        <v>0</v>
      </c>
      <c r="DL42" s="2" t="b">
        <f t="shared" si="11"/>
        <v>0</v>
      </c>
      <c r="DM42" s="2" t="b">
        <f t="shared" si="12"/>
        <v>0</v>
      </c>
      <c r="DN42" s="2" t="b">
        <f t="shared" si="13"/>
        <v>0</v>
      </c>
      <c r="DO42" s="2" t="b">
        <f t="shared" si="14"/>
        <v>0</v>
      </c>
      <c r="DP42" s="2" t="b">
        <f t="shared" si="15"/>
        <v>0</v>
      </c>
      <c r="DQ42" s="2" t="b">
        <f t="shared" si="16"/>
        <v>0</v>
      </c>
      <c r="DR42" s="2" t="b">
        <f t="shared" si="17"/>
        <v>0</v>
      </c>
      <c r="DS42" s="2" t="b">
        <f t="shared" si="18"/>
        <v>0</v>
      </c>
      <c r="DT42" s="2" t="b">
        <f t="shared" si="19"/>
        <v>0</v>
      </c>
      <c r="DU42" s="2" t="b">
        <f t="shared" si="20"/>
        <v>0</v>
      </c>
      <c r="DV42" s="2" t="b">
        <f t="shared" si="21"/>
        <v>0</v>
      </c>
      <c r="DW42" s="2" t="b">
        <f t="shared" si="22"/>
        <v>0</v>
      </c>
      <c r="DX42" s="2" t="b">
        <f t="shared" si="23"/>
        <v>0</v>
      </c>
      <c r="DY42" s="2" t="b">
        <f t="shared" si="24"/>
        <v>0</v>
      </c>
      <c r="DZ42" s="2" t="b">
        <f t="shared" si="25"/>
        <v>0</v>
      </c>
      <c r="EA42" s="2" t="b">
        <f t="shared" si="26"/>
        <v>0</v>
      </c>
      <c r="EB42" s="2" t="b">
        <f t="shared" si="27"/>
        <v>0</v>
      </c>
      <c r="EC42" s="2" t="b">
        <f t="shared" si="28"/>
        <v>0</v>
      </c>
      <c r="ED42" s="2" t="b">
        <f t="shared" si="29"/>
        <v>0</v>
      </c>
      <c r="EE42" s="2" t="b">
        <f t="shared" si="30"/>
        <v>0</v>
      </c>
      <c r="EF42" s="2" t="b">
        <f t="shared" si="31"/>
        <v>0</v>
      </c>
      <c r="EG42" s="2" t="b">
        <f t="shared" si="32"/>
        <v>0</v>
      </c>
      <c r="EH42" s="2" t="b">
        <f t="shared" si="33"/>
        <v>0</v>
      </c>
      <c r="EI42" s="2" t="b">
        <f t="shared" si="34"/>
        <v>0</v>
      </c>
      <c r="EJ42" s="2" t="b">
        <f t="shared" si="35"/>
        <v>0</v>
      </c>
      <c r="EK42" s="2" t="b">
        <f t="shared" si="36"/>
        <v>0</v>
      </c>
      <c r="EL42" s="2" t="b">
        <f t="shared" si="43"/>
        <v>0</v>
      </c>
      <c r="EM42" s="2" t="b">
        <f t="shared" si="44"/>
        <v>0</v>
      </c>
      <c r="EN42" s="2" t="b">
        <f t="shared" si="45"/>
        <v>0</v>
      </c>
      <c r="EO42" s="2" t="b">
        <f t="shared" si="46"/>
        <v>0</v>
      </c>
      <c r="EP42" s="2" t="b">
        <f t="shared" si="47"/>
        <v>0</v>
      </c>
      <c r="EQ42" s="2"/>
      <c r="ER42" s="2"/>
      <c r="ES42" s="2">
        <f>SUM(DH42:EP42)</f>
        <v>0</v>
      </c>
    </row>
    <row r="43" spans="1:149" ht="15">
      <c r="A43" s="4">
        <v>39</v>
      </c>
      <c r="B43" s="5" t="s">
        <v>72</v>
      </c>
      <c r="C43" s="6">
        <v>19</v>
      </c>
      <c r="D43" s="17">
        <f t="shared" si="0"/>
        <v>0</v>
      </c>
      <c r="E43" s="18">
        <f t="shared" si="1"/>
        <v>0</v>
      </c>
      <c r="F43" s="7">
        <f t="shared" si="2"/>
        <v>0</v>
      </c>
      <c r="G43" s="21">
        <f t="shared" si="3"/>
        <v>0</v>
      </c>
      <c r="H43" s="24">
        <f t="shared" si="4"/>
        <v>0</v>
      </c>
      <c r="I43" s="25">
        <f t="shared" si="5"/>
        <v>0</v>
      </c>
      <c r="J43" s="28">
        <f t="shared" si="6"/>
        <v>1</v>
      </c>
      <c r="L43" s="9"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2">
        <f t="shared" si="7"/>
        <v>0</v>
      </c>
      <c r="DI43" s="2" t="b">
        <f t="shared" si="8"/>
        <v>0</v>
      </c>
      <c r="DJ43" s="2" t="b">
        <f t="shared" si="9"/>
        <v>0</v>
      </c>
      <c r="DK43" s="2" t="b">
        <f t="shared" si="10"/>
        <v>0</v>
      </c>
      <c r="DL43" s="2" t="b">
        <f t="shared" si="11"/>
        <v>0</v>
      </c>
      <c r="DM43" s="2" t="b">
        <f t="shared" si="12"/>
        <v>0</v>
      </c>
      <c r="DN43" s="2" t="b">
        <f t="shared" si="13"/>
        <v>0</v>
      </c>
      <c r="DO43" s="2" t="b">
        <f t="shared" si="14"/>
        <v>0</v>
      </c>
      <c r="DP43" s="2" t="b">
        <f t="shared" si="15"/>
        <v>0</v>
      </c>
      <c r="DQ43" s="2" t="b">
        <f t="shared" si="16"/>
        <v>0</v>
      </c>
      <c r="DR43" s="2" t="b">
        <f t="shared" si="17"/>
        <v>0</v>
      </c>
      <c r="DS43" s="2" t="b">
        <f t="shared" si="18"/>
        <v>0</v>
      </c>
      <c r="DT43" s="2" t="b">
        <f t="shared" si="19"/>
        <v>0</v>
      </c>
      <c r="DU43" s="2" t="b">
        <f t="shared" si="20"/>
        <v>0</v>
      </c>
      <c r="DV43" s="2" t="b">
        <f t="shared" si="21"/>
        <v>0</v>
      </c>
      <c r="DW43" s="2" t="b">
        <f t="shared" si="22"/>
        <v>0</v>
      </c>
      <c r="DX43" s="2" t="b">
        <f t="shared" si="23"/>
        <v>0</v>
      </c>
      <c r="DY43" s="2" t="b">
        <f t="shared" si="24"/>
        <v>0</v>
      </c>
      <c r="DZ43" s="2" t="b">
        <f t="shared" si="25"/>
        <v>0</v>
      </c>
      <c r="EA43" s="2" t="b">
        <f t="shared" si="26"/>
        <v>0</v>
      </c>
      <c r="EB43" s="2" t="b">
        <f t="shared" si="27"/>
        <v>0</v>
      </c>
      <c r="EC43" s="2" t="b">
        <f t="shared" si="28"/>
        <v>0</v>
      </c>
      <c r="ED43" s="2" t="b">
        <f t="shared" si="29"/>
        <v>0</v>
      </c>
      <c r="EE43" s="2" t="b">
        <f t="shared" si="30"/>
        <v>0</v>
      </c>
      <c r="EF43" s="2" t="b">
        <f t="shared" si="31"/>
        <v>0</v>
      </c>
      <c r="EG43" s="2" t="b">
        <f t="shared" si="32"/>
        <v>0</v>
      </c>
      <c r="EH43" s="2" t="b">
        <f t="shared" si="33"/>
        <v>0</v>
      </c>
      <c r="EI43" s="2" t="b">
        <f t="shared" si="34"/>
        <v>0</v>
      </c>
      <c r="EJ43" s="2" t="b">
        <f t="shared" si="35"/>
        <v>0</v>
      </c>
      <c r="EK43" s="2" t="b">
        <f t="shared" si="36"/>
        <v>0</v>
      </c>
      <c r="EL43" s="2" t="b">
        <f t="shared" si="43"/>
        <v>0</v>
      </c>
      <c r="EM43" s="2" t="b">
        <f t="shared" si="44"/>
        <v>0</v>
      </c>
      <c r="EN43" s="2" t="b">
        <f t="shared" si="45"/>
        <v>0</v>
      </c>
      <c r="EO43" s="2" t="b">
        <f t="shared" si="46"/>
        <v>0</v>
      </c>
      <c r="EP43" s="2" t="b">
        <f t="shared" si="47"/>
        <v>0</v>
      </c>
      <c r="EQ43" s="2"/>
      <c r="ER43" s="2"/>
      <c r="ES43" s="2">
        <f>SUM(DH43:EP43)</f>
        <v>0</v>
      </c>
    </row>
    <row r="44" spans="1:149" ht="15">
      <c r="A44" s="4">
        <v>40</v>
      </c>
      <c r="B44" s="5" t="s">
        <v>73</v>
      </c>
      <c r="C44" s="6"/>
      <c r="D44" s="17">
        <f t="shared" si="0"/>
        <v>0</v>
      </c>
      <c r="E44" s="18">
        <f t="shared" si="1"/>
        <v>0</v>
      </c>
      <c r="F44" s="7">
        <f t="shared" si="2"/>
        <v>0</v>
      </c>
      <c r="G44" s="21">
        <f t="shared" si="3"/>
        <v>0</v>
      </c>
      <c r="H44" s="24">
        <f t="shared" si="4"/>
        <v>0</v>
      </c>
      <c r="I44" s="25">
        <f t="shared" si="5"/>
        <v>0</v>
      </c>
      <c r="J44" s="28">
        <f t="shared" si="6"/>
        <v>1</v>
      </c>
      <c r="L44" s="9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2">
        <f t="shared" si="7"/>
        <v>0</v>
      </c>
      <c r="DI44" s="2" t="b">
        <f t="shared" si="8"/>
        <v>0</v>
      </c>
      <c r="DJ44" s="2" t="b">
        <f t="shared" si="9"/>
        <v>0</v>
      </c>
      <c r="DK44" s="2" t="b">
        <f t="shared" si="10"/>
        <v>0</v>
      </c>
      <c r="DL44" s="2" t="b">
        <f t="shared" si="11"/>
        <v>0</v>
      </c>
      <c r="DM44" s="2" t="b">
        <f t="shared" si="12"/>
        <v>0</v>
      </c>
      <c r="DN44" s="2" t="b">
        <f t="shared" si="13"/>
        <v>0</v>
      </c>
      <c r="DO44" s="2" t="b">
        <f t="shared" si="14"/>
        <v>0</v>
      </c>
      <c r="DP44" s="2" t="b">
        <f t="shared" si="15"/>
        <v>0</v>
      </c>
      <c r="DQ44" s="2" t="b">
        <f t="shared" si="16"/>
        <v>0</v>
      </c>
      <c r="DR44" s="2" t="b">
        <f t="shared" si="17"/>
        <v>0</v>
      </c>
      <c r="DS44" s="2" t="b">
        <f t="shared" si="18"/>
        <v>0</v>
      </c>
      <c r="DT44" s="2" t="b">
        <f t="shared" si="19"/>
        <v>0</v>
      </c>
      <c r="DU44" s="2" t="b">
        <f t="shared" si="20"/>
        <v>0</v>
      </c>
      <c r="DV44" s="2" t="b">
        <f t="shared" si="21"/>
        <v>0</v>
      </c>
      <c r="DW44" s="2" t="b">
        <f t="shared" si="22"/>
        <v>0</v>
      </c>
      <c r="DX44" s="2" t="b">
        <f t="shared" si="23"/>
        <v>0</v>
      </c>
      <c r="DY44" s="2" t="b">
        <f t="shared" si="24"/>
        <v>0</v>
      </c>
      <c r="DZ44" s="2" t="b">
        <f t="shared" si="25"/>
        <v>0</v>
      </c>
      <c r="EA44" s="2" t="b">
        <f t="shared" si="26"/>
        <v>0</v>
      </c>
      <c r="EB44" s="2" t="b">
        <f t="shared" si="27"/>
        <v>0</v>
      </c>
      <c r="EC44" s="2" t="b">
        <f t="shared" si="28"/>
        <v>0</v>
      </c>
      <c r="ED44" s="2" t="b">
        <f t="shared" si="29"/>
        <v>0</v>
      </c>
      <c r="EE44" s="2" t="b">
        <f t="shared" si="30"/>
        <v>0</v>
      </c>
      <c r="EF44" s="2" t="b">
        <f t="shared" si="31"/>
        <v>0</v>
      </c>
      <c r="EG44" s="2" t="b">
        <f t="shared" si="32"/>
        <v>0</v>
      </c>
      <c r="EH44" s="2" t="b">
        <f t="shared" si="33"/>
        <v>0</v>
      </c>
      <c r="EI44" s="2" t="b">
        <f t="shared" si="34"/>
        <v>0</v>
      </c>
      <c r="EJ44" s="2" t="b">
        <f t="shared" si="35"/>
        <v>0</v>
      </c>
      <c r="EK44" s="2" t="b">
        <f t="shared" si="36"/>
        <v>0</v>
      </c>
      <c r="EL44" s="2" t="b">
        <f t="shared" si="43"/>
        <v>0</v>
      </c>
      <c r="EM44" s="2" t="b">
        <f t="shared" si="44"/>
        <v>0</v>
      </c>
      <c r="EN44" s="2" t="b">
        <f t="shared" si="45"/>
        <v>0</v>
      </c>
      <c r="EO44" s="2" t="b">
        <f t="shared" si="46"/>
        <v>0</v>
      </c>
      <c r="EP44" s="2" t="b">
        <f t="shared" si="47"/>
        <v>0</v>
      </c>
      <c r="EQ44" s="2"/>
      <c r="ER44" s="2"/>
      <c r="ES44" s="2">
        <f>SUM(DH44:EP44)</f>
        <v>0</v>
      </c>
    </row>
    <row r="45" spans="1:149" ht="15">
      <c r="A45" s="4">
        <v>41</v>
      </c>
      <c r="B45" s="5" t="s">
        <v>74</v>
      </c>
      <c r="C45" s="6"/>
      <c r="D45" s="17">
        <f t="shared" si="0"/>
        <v>0</v>
      </c>
      <c r="E45" s="18">
        <f t="shared" si="1"/>
        <v>0</v>
      </c>
      <c r="F45" s="7">
        <f t="shared" si="2"/>
        <v>0</v>
      </c>
      <c r="G45" s="21">
        <f t="shared" si="3"/>
        <v>0</v>
      </c>
      <c r="H45" s="24">
        <f t="shared" si="4"/>
        <v>0</v>
      </c>
      <c r="I45" s="25">
        <f t="shared" si="5"/>
        <v>0</v>
      </c>
      <c r="J45" s="28">
        <f t="shared" si="6"/>
        <v>1</v>
      </c>
      <c r="L45" s="9"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2">
        <f t="shared" si="7"/>
        <v>0</v>
      </c>
      <c r="DI45" s="2" t="b">
        <f t="shared" si="8"/>
        <v>0</v>
      </c>
      <c r="DJ45" s="2" t="b">
        <f t="shared" si="9"/>
        <v>0</v>
      </c>
      <c r="DK45" s="2" t="b">
        <f t="shared" si="10"/>
        <v>0</v>
      </c>
      <c r="DL45" s="2" t="b">
        <f t="shared" si="11"/>
        <v>0</v>
      </c>
      <c r="DM45" s="2" t="b">
        <f t="shared" si="12"/>
        <v>0</v>
      </c>
      <c r="DN45" s="2" t="b">
        <f t="shared" si="13"/>
        <v>0</v>
      </c>
      <c r="DO45" s="2" t="b">
        <f t="shared" si="14"/>
        <v>0</v>
      </c>
      <c r="DP45" s="2" t="b">
        <f t="shared" si="15"/>
        <v>0</v>
      </c>
      <c r="DQ45" s="2" t="b">
        <f t="shared" si="16"/>
        <v>0</v>
      </c>
      <c r="DR45" s="2" t="b">
        <f t="shared" si="17"/>
        <v>0</v>
      </c>
      <c r="DS45" s="2" t="b">
        <f t="shared" si="18"/>
        <v>0</v>
      </c>
      <c r="DT45" s="2" t="b">
        <f t="shared" si="19"/>
        <v>0</v>
      </c>
      <c r="DU45" s="2" t="b">
        <f t="shared" si="20"/>
        <v>0</v>
      </c>
      <c r="DV45" s="2" t="b">
        <f t="shared" si="21"/>
        <v>0</v>
      </c>
      <c r="DW45" s="2" t="b">
        <f t="shared" si="22"/>
        <v>0</v>
      </c>
      <c r="DX45" s="2" t="b">
        <f t="shared" si="23"/>
        <v>0</v>
      </c>
      <c r="DY45" s="2" t="b">
        <f t="shared" si="24"/>
        <v>0</v>
      </c>
      <c r="DZ45" s="2" t="b">
        <f t="shared" si="25"/>
        <v>0</v>
      </c>
      <c r="EA45" s="2" t="b">
        <f t="shared" si="26"/>
        <v>0</v>
      </c>
      <c r="EB45" s="2" t="b">
        <f t="shared" si="27"/>
        <v>0</v>
      </c>
      <c r="EC45" s="2" t="b">
        <f t="shared" si="28"/>
        <v>0</v>
      </c>
      <c r="ED45" s="2" t="b">
        <f t="shared" si="29"/>
        <v>0</v>
      </c>
      <c r="EE45" s="2" t="b">
        <f t="shared" si="30"/>
        <v>0</v>
      </c>
      <c r="EF45" s="2" t="b">
        <f t="shared" si="31"/>
        <v>0</v>
      </c>
      <c r="EG45" s="2" t="b">
        <f t="shared" si="32"/>
        <v>0</v>
      </c>
      <c r="EH45" s="2" t="b">
        <f t="shared" si="33"/>
        <v>0</v>
      </c>
      <c r="EI45" s="2" t="b">
        <f t="shared" si="34"/>
        <v>0</v>
      </c>
      <c r="EJ45" s="2" t="b">
        <f t="shared" si="35"/>
        <v>0</v>
      </c>
      <c r="EK45" s="2" t="b">
        <f t="shared" si="36"/>
        <v>0</v>
      </c>
      <c r="EL45" s="2" t="b">
        <f t="shared" si="43"/>
        <v>0</v>
      </c>
      <c r="EM45" s="2" t="b">
        <f t="shared" si="44"/>
        <v>0</v>
      </c>
      <c r="EN45" s="2" t="b">
        <f t="shared" si="45"/>
        <v>0</v>
      </c>
      <c r="EO45" s="2" t="b">
        <f t="shared" si="46"/>
        <v>0</v>
      </c>
      <c r="EP45" s="2" t="b">
        <f t="shared" si="47"/>
        <v>0</v>
      </c>
      <c r="EQ45" s="2"/>
      <c r="ER45" s="2"/>
      <c r="ES45" s="2">
        <f>SUM(DH45:EP45)</f>
        <v>0</v>
      </c>
    </row>
    <row r="46" spans="1:149" ht="15">
      <c r="A46" s="4">
        <v>42</v>
      </c>
      <c r="B46" s="5" t="s">
        <v>75</v>
      </c>
      <c r="C46" s="6"/>
      <c r="D46" s="17">
        <f t="shared" si="0"/>
        <v>0</v>
      </c>
      <c r="E46" s="18">
        <f t="shared" si="1"/>
        <v>0</v>
      </c>
      <c r="F46" s="7">
        <f t="shared" si="2"/>
        <v>0</v>
      </c>
      <c r="G46" s="21">
        <f t="shared" si="3"/>
        <v>0</v>
      </c>
      <c r="H46" s="24">
        <f t="shared" si="4"/>
        <v>0</v>
      </c>
      <c r="I46" s="25">
        <f t="shared" si="5"/>
        <v>0</v>
      </c>
      <c r="J46" s="28">
        <f t="shared" si="6"/>
        <v>1</v>
      </c>
      <c r="L46" s="9"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2">
        <f t="shared" si="7"/>
        <v>0</v>
      </c>
      <c r="DI46" s="2" t="b">
        <f t="shared" si="8"/>
        <v>0</v>
      </c>
      <c r="DJ46" s="2" t="b">
        <f t="shared" si="9"/>
        <v>0</v>
      </c>
      <c r="DK46" s="2" t="b">
        <f t="shared" si="10"/>
        <v>0</v>
      </c>
      <c r="DL46" s="2" t="b">
        <f t="shared" si="11"/>
        <v>0</v>
      </c>
      <c r="DM46" s="2" t="b">
        <f t="shared" si="12"/>
        <v>0</v>
      </c>
      <c r="DN46" s="2" t="b">
        <f t="shared" si="13"/>
        <v>0</v>
      </c>
      <c r="DO46" s="2" t="b">
        <f t="shared" si="14"/>
        <v>0</v>
      </c>
      <c r="DP46" s="2" t="b">
        <f t="shared" si="15"/>
        <v>0</v>
      </c>
      <c r="DQ46" s="2" t="b">
        <f t="shared" si="16"/>
        <v>0</v>
      </c>
      <c r="DR46" s="2" t="b">
        <f t="shared" si="17"/>
        <v>0</v>
      </c>
      <c r="DS46" s="2" t="b">
        <f t="shared" si="18"/>
        <v>0</v>
      </c>
      <c r="DT46" s="2" t="b">
        <f t="shared" si="19"/>
        <v>0</v>
      </c>
      <c r="DU46" s="2" t="b">
        <f t="shared" si="20"/>
        <v>0</v>
      </c>
      <c r="DV46" s="2" t="b">
        <f t="shared" si="21"/>
        <v>0</v>
      </c>
      <c r="DW46" s="2" t="b">
        <f t="shared" si="22"/>
        <v>0</v>
      </c>
      <c r="DX46" s="2" t="b">
        <f t="shared" si="23"/>
        <v>0</v>
      </c>
      <c r="DY46" s="2" t="b">
        <f t="shared" si="24"/>
        <v>0</v>
      </c>
      <c r="DZ46" s="2" t="b">
        <f t="shared" si="25"/>
        <v>0</v>
      </c>
      <c r="EA46" s="2" t="b">
        <f t="shared" si="26"/>
        <v>0</v>
      </c>
      <c r="EB46" s="2" t="b">
        <f t="shared" si="27"/>
        <v>0</v>
      </c>
      <c r="EC46" s="2" t="b">
        <f t="shared" si="28"/>
        <v>0</v>
      </c>
      <c r="ED46" s="2" t="b">
        <f t="shared" si="29"/>
        <v>0</v>
      </c>
      <c r="EE46" s="2" t="b">
        <f t="shared" si="30"/>
        <v>0</v>
      </c>
      <c r="EF46" s="2" t="b">
        <f t="shared" si="31"/>
        <v>0</v>
      </c>
      <c r="EG46" s="2" t="b">
        <f t="shared" si="32"/>
        <v>0</v>
      </c>
      <c r="EH46" s="2" t="b">
        <f t="shared" si="33"/>
        <v>0</v>
      </c>
      <c r="EI46" s="2" t="b">
        <f t="shared" si="34"/>
        <v>0</v>
      </c>
      <c r="EJ46" s="2" t="b">
        <f t="shared" si="35"/>
        <v>0</v>
      </c>
      <c r="EK46" s="2" t="b">
        <f t="shared" si="36"/>
        <v>0</v>
      </c>
      <c r="EL46" s="2" t="b">
        <f t="shared" si="43"/>
        <v>0</v>
      </c>
      <c r="EM46" s="2" t="b">
        <f t="shared" si="44"/>
        <v>0</v>
      </c>
      <c r="EN46" s="2" t="b">
        <f t="shared" si="45"/>
        <v>0</v>
      </c>
      <c r="EO46" s="2" t="b">
        <f t="shared" si="46"/>
        <v>0</v>
      </c>
      <c r="EP46" s="2" t="b">
        <f t="shared" si="47"/>
        <v>0</v>
      </c>
      <c r="EQ46" s="2"/>
      <c r="ER46" s="2"/>
      <c r="ES46" s="2">
        <f>SUM(DH46:EP46)</f>
        <v>0</v>
      </c>
    </row>
    <row r="47" spans="1:149" ht="15">
      <c r="A47" s="4">
        <v>43</v>
      </c>
      <c r="B47" s="5" t="s">
        <v>76</v>
      </c>
      <c r="C47" s="6"/>
      <c r="D47" s="17">
        <f t="shared" si="0"/>
        <v>0</v>
      </c>
      <c r="E47" s="18">
        <f t="shared" si="1"/>
        <v>0</v>
      </c>
      <c r="F47" s="7">
        <f t="shared" si="2"/>
        <v>0</v>
      </c>
      <c r="G47" s="21">
        <f t="shared" si="3"/>
        <v>0</v>
      </c>
      <c r="H47" s="24">
        <f t="shared" si="4"/>
        <v>0</v>
      </c>
      <c r="I47" s="25">
        <f t="shared" si="5"/>
        <v>0</v>
      </c>
      <c r="J47" s="28">
        <f t="shared" si="6"/>
        <v>1</v>
      </c>
      <c r="L47" s="9"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2">
        <f t="shared" si="7"/>
        <v>0</v>
      </c>
      <c r="DI47" s="2" t="b">
        <f t="shared" si="8"/>
        <v>0</v>
      </c>
      <c r="DJ47" s="2" t="b">
        <f t="shared" si="9"/>
        <v>0</v>
      </c>
      <c r="DK47" s="2" t="b">
        <f t="shared" si="10"/>
        <v>0</v>
      </c>
      <c r="DL47" s="2" t="b">
        <f t="shared" si="11"/>
        <v>0</v>
      </c>
      <c r="DM47" s="2" t="b">
        <f t="shared" si="12"/>
        <v>0</v>
      </c>
      <c r="DN47" s="2" t="b">
        <f t="shared" si="13"/>
        <v>0</v>
      </c>
      <c r="DO47" s="2" t="b">
        <f t="shared" si="14"/>
        <v>0</v>
      </c>
      <c r="DP47" s="2" t="b">
        <f t="shared" si="15"/>
        <v>0</v>
      </c>
      <c r="DQ47" s="2" t="b">
        <f t="shared" si="16"/>
        <v>0</v>
      </c>
      <c r="DR47" s="2" t="b">
        <f t="shared" si="17"/>
        <v>0</v>
      </c>
      <c r="DS47" s="2" t="b">
        <f t="shared" si="18"/>
        <v>0</v>
      </c>
      <c r="DT47" s="2" t="b">
        <f t="shared" si="19"/>
        <v>0</v>
      </c>
      <c r="DU47" s="2" t="b">
        <f t="shared" si="20"/>
        <v>0</v>
      </c>
      <c r="DV47" s="2" t="b">
        <f t="shared" si="21"/>
        <v>0</v>
      </c>
      <c r="DW47" s="2" t="b">
        <f t="shared" si="22"/>
        <v>0</v>
      </c>
      <c r="DX47" s="2" t="b">
        <f t="shared" si="23"/>
        <v>0</v>
      </c>
      <c r="DY47" s="2" t="b">
        <f t="shared" si="24"/>
        <v>0</v>
      </c>
      <c r="DZ47" s="2" t="b">
        <f t="shared" si="25"/>
        <v>0</v>
      </c>
      <c r="EA47" s="2" t="b">
        <f t="shared" si="26"/>
        <v>0</v>
      </c>
      <c r="EB47" s="2" t="b">
        <f t="shared" si="27"/>
        <v>0</v>
      </c>
      <c r="EC47" s="2" t="b">
        <f t="shared" si="28"/>
        <v>0</v>
      </c>
      <c r="ED47" s="2" t="b">
        <f t="shared" si="29"/>
        <v>0</v>
      </c>
      <c r="EE47" s="2" t="b">
        <f t="shared" si="30"/>
        <v>0</v>
      </c>
      <c r="EF47" s="2" t="b">
        <f t="shared" si="31"/>
        <v>0</v>
      </c>
      <c r="EG47" s="2" t="b">
        <f t="shared" si="32"/>
        <v>0</v>
      </c>
      <c r="EH47" s="2" t="b">
        <f t="shared" si="33"/>
        <v>0</v>
      </c>
      <c r="EI47" s="2" t="b">
        <f t="shared" si="34"/>
        <v>0</v>
      </c>
      <c r="EJ47" s="2" t="b">
        <f t="shared" si="35"/>
        <v>0</v>
      </c>
      <c r="EK47" s="2" t="b">
        <f t="shared" si="36"/>
        <v>0</v>
      </c>
      <c r="EL47" s="2" t="b">
        <f t="shared" si="43"/>
        <v>0</v>
      </c>
      <c r="EM47" s="2" t="b">
        <f t="shared" si="44"/>
        <v>0</v>
      </c>
      <c r="EN47" s="2" t="b">
        <f t="shared" si="45"/>
        <v>0</v>
      </c>
      <c r="EO47" s="2" t="b">
        <f t="shared" si="46"/>
        <v>0</v>
      </c>
      <c r="EP47" s="2" t="b">
        <f t="shared" si="47"/>
        <v>0</v>
      </c>
      <c r="EQ47" s="2"/>
      <c r="ER47" s="2"/>
      <c r="ES47" s="2">
        <f>SUM(DH47:EP47)</f>
        <v>0</v>
      </c>
    </row>
    <row r="48" spans="1:149" ht="15">
      <c r="A48" s="4">
        <v>44</v>
      </c>
      <c r="B48" s="13" t="s">
        <v>77</v>
      </c>
      <c r="C48" s="6"/>
      <c r="D48" s="17">
        <f t="shared" si="0"/>
        <v>0</v>
      </c>
      <c r="E48" s="18">
        <f t="shared" si="1"/>
        <v>0</v>
      </c>
      <c r="F48" s="7">
        <f t="shared" si="2"/>
        <v>0</v>
      </c>
      <c r="G48" s="21">
        <f t="shared" si="3"/>
        <v>0</v>
      </c>
      <c r="H48" s="24">
        <f t="shared" si="4"/>
        <v>0</v>
      </c>
      <c r="I48" s="25">
        <f t="shared" si="5"/>
        <v>0</v>
      </c>
      <c r="J48" s="28">
        <f t="shared" si="6"/>
        <v>1</v>
      </c>
      <c r="L48" s="9"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2">
        <f t="shared" si="7"/>
        <v>0</v>
      </c>
      <c r="DI48" s="2" t="b">
        <f t="shared" si="8"/>
        <v>0</v>
      </c>
      <c r="DJ48" s="2" t="b">
        <f t="shared" si="9"/>
        <v>0</v>
      </c>
      <c r="DK48" s="2" t="b">
        <f t="shared" si="10"/>
        <v>0</v>
      </c>
      <c r="DL48" s="2" t="b">
        <f t="shared" si="11"/>
        <v>0</v>
      </c>
      <c r="DM48" s="2" t="b">
        <f t="shared" si="12"/>
        <v>0</v>
      </c>
      <c r="DN48" s="2" t="b">
        <f t="shared" si="13"/>
        <v>0</v>
      </c>
      <c r="DO48" s="2" t="b">
        <f t="shared" si="14"/>
        <v>0</v>
      </c>
      <c r="DP48" s="2" t="b">
        <f t="shared" si="15"/>
        <v>0</v>
      </c>
      <c r="DQ48" s="2" t="b">
        <f t="shared" si="16"/>
        <v>0</v>
      </c>
      <c r="DR48" s="2" t="b">
        <f t="shared" si="17"/>
        <v>0</v>
      </c>
      <c r="DS48" s="2" t="b">
        <f t="shared" si="18"/>
        <v>0</v>
      </c>
      <c r="DT48" s="2" t="b">
        <f t="shared" si="19"/>
        <v>0</v>
      </c>
      <c r="DU48" s="2" t="b">
        <f t="shared" si="20"/>
        <v>0</v>
      </c>
      <c r="DV48" s="2" t="b">
        <f t="shared" si="21"/>
        <v>0</v>
      </c>
      <c r="DW48" s="2" t="b">
        <f t="shared" si="22"/>
        <v>0</v>
      </c>
      <c r="DX48" s="2" t="b">
        <f t="shared" si="23"/>
        <v>0</v>
      </c>
      <c r="DY48" s="2" t="b">
        <f t="shared" si="24"/>
        <v>0</v>
      </c>
      <c r="DZ48" s="2" t="b">
        <f t="shared" si="25"/>
        <v>0</v>
      </c>
      <c r="EA48" s="2" t="b">
        <f t="shared" si="26"/>
        <v>0</v>
      </c>
      <c r="EB48" s="2" t="b">
        <f t="shared" si="27"/>
        <v>0</v>
      </c>
      <c r="EC48" s="2" t="b">
        <f t="shared" si="28"/>
        <v>0</v>
      </c>
      <c r="ED48" s="2" t="b">
        <f t="shared" si="29"/>
        <v>0</v>
      </c>
      <c r="EE48" s="2" t="b">
        <f t="shared" si="30"/>
        <v>0</v>
      </c>
      <c r="EF48" s="2" t="b">
        <f t="shared" si="31"/>
        <v>0</v>
      </c>
      <c r="EG48" s="2" t="b">
        <f t="shared" si="32"/>
        <v>0</v>
      </c>
      <c r="EH48" s="2" t="b">
        <f t="shared" si="33"/>
        <v>0</v>
      </c>
      <c r="EI48" s="2" t="b">
        <f t="shared" si="34"/>
        <v>0</v>
      </c>
      <c r="EJ48" s="2" t="b">
        <f t="shared" si="35"/>
        <v>0</v>
      </c>
      <c r="EK48" s="2" t="b">
        <f t="shared" si="36"/>
        <v>0</v>
      </c>
      <c r="EL48" s="2" t="b">
        <f t="shared" si="43"/>
        <v>0</v>
      </c>
      <c r="EM48" s="2" t="b">
        <f t="shared" si="44"/>
        <v>0</v>
      </c>
      <c r="EN48" s="2" t="b">
        <f t="shared" si="45"/>
        <v>0</v>
      </c>
      <c r="EO48" s="2" t="b">
        <f t="shared" si="46"/>
        <v>0</v>
      </c>
      <c r="EP48" s="2" t="b">
        <f t="shared" si="47"/>
        <v>0</v>
      </c>
      <c r="EQ48" s="2"/>
      <c r="ER48" s="2"/>
      <c r="ES48" s="2">
        <f>SUM(DH48:EP48)</f>
        <v>0</v>
      </c>
    </row>
    <row r="49" spans="1:149" ht="15">
      <c r="A49" s="4">
        <v>45</v>
      </c>
      <c r="B49" s="5" t="s">
        <v>78</v>
      </c>
      <c r="C49" s="6"/>
      <c r="D49" s="17">
        <f t="shared" si="0"/>
        <v>0</v>
      </c>
      <c r="E49" s="18">
        <f t="shared" si="1"/>
        <v>0</v>
      </c>
      <c r="F49" s="7">
        <f t="shared" si="2"/>
        <v>0</v>
      </c>
      <c r="G49" s="21">
        <f t="shared" si="3"/>
        <v>0</v>
      </c>
      <c r="H49" s="24">
        <f t="shared" si="4"/>
        <v>0</v>
      </c>
      <c r="I49" s="25">
        <f t="shared" si="5"/>
        <v>0</v>
      </c>
      <c r="J49" s="28">
        <f t="shared" si="6"/>
        <v>1</v>
      </c>
      <c r="L49" s="9"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2">
        <f t="shared" si="7"/>
        <v>0</v>
      </c>
      <c r="DI49" s="2" t="b">
        <f t="shared" si="8"/>
        <v>0</v>
      </c>
      <c r="DJ49" s="2" t="b">
        <f t="shared" si="9"/>
        <v>0</v>
      </c>
      <c r="DK49" s="2" t="b">
        <f t="shared" si="10"/>
        <v>0</v>
      </c>
      <c r="DL49" s="2" t="b">
        <f t="shared" si="11"/>
        <v>0</v>
      </c>
      <c r="DM49" s="2" t="b">
        <f t="shared" si="12"/>
        <v>0</v>
      </c>
      <c r="DN49" s="2" t="b">
        <f t="shared" si="13"/>
        <v>0</v>
      </c>
      <c r="DO49" s="2" t="b">
        <f t="shared" si="14"/>
        <v>0</v>
      </c>
      <c r="DP49" s="2" t="b">
        <f t="shared" si="15"/>
        <v>0</v>
      </c>
      <c r="DQ49" s="2" t="b">
        <f t="shared" si="16"/>
        <v>0</v>
      </c>
      <c r="DR49" s="2" t="b">
        <f t="shared" si="17"/>
        <v>0</v>
      </c>
      <c r="DS49" s="2" t="b">
        <f t="shared" si="18"/>
        <v>0</v>
      </c>
      <c r="DT49" s="2" t="b">
        <f t="shared" si="19"/>
        <v>0</v>
      </c>
      <c r="DU49" s="2" t="b">
        <f t="shared" si="20"/>
        <v>0</v>
      </c>
      <c r="DV49" s="2" t="b">
        <f t="shared" si="21"/>
        <v>0</v>
      </c>
      <c r="DW49" s="2" t="b">
        <f t="shared" si="22"/>
        <v>0</v>
      </c>
      <c r="DX49" s="2" t="b">
        <f t="shared" si="23"/>
        <v>0</v>
      </c>
      <c r="DY49" s="2" t="b">
        <f t="shared" si="24"/>
        <v>0</v>
      </c>
      <c r="DZ49" s="2" t="b">
        <f t="shared" si="25"/>
        <v>0</v>
      </c>
      <c r="EA49" s="2" t="b">
        <f t="shared" si="26"/>
        <v>0</v>
      </c>
      <c r="EB49" s="2" t="b">
        <f t="shared" si="27"/>
        <v>0</v>
      </c>
      <c r="EC49" s="2" t="b">
        <f t="shared" si="28"/>
        <v>0</v>
      </c>
      <c r="ED49" s="2" t="b">
        <f t="shared" si="29"/>
        <v>0</v>
      </c>
      <c r="EE49" s="2" t="b">
        <f t="shared" si="30"/>
        <v>0</v>
      </c>
      <c r="EF49" s="2" t="b">
        <f t="shared" si="31"/>
        <v>0</v>
      </c>
      <c r="EG49" s="2" t="b">
        <f t="shared" si="32"/>
        <v>0</v>
      </c>
      <c r="EH49" s="2" t="b">
        <f t="shared" si="33"/>
        <v>0</v>
      </c>
      <c r="EI49" s="2" t="b">
        <f t="shared" si="34"/>
        <v>0</v>
      </c>
      <c r="EJ49" s="2" t="b">
        <f t="shared" si="35"/>
        <v>0</v>
      </c>
      <c r="EK49" s="2" t="b">
        <f t="shared" si="36"/>
        <v>0</v>
      </c>
      <c r="EL49" s="2" t="b">
        <f t="shared" si="43"/>
        <v>0</v>
      </c>
      <c r="EM49" s="2" t="b">
        <f t="shared" si="44"/>
        <v>0</v>
      </c>
      <c r="EN49" s="2" t="b">
        <f t="shared" si="45"/>
        <v>0</v>
      </c>
      <c r="EO49" s="2" t="b">
        <f t="shared" si="46"/>
        <v>0</v>
      </c>
      <c r="EP49" s="2" t="b">
        <f t="shared" si="47"/>
        <v>0</v>
      </c>
      <c r="EQ49" s="2"/>
      <c r="ER49" s="2"/>
      <c r="ES49" s="2">
        <f>SUM(DH49:EP49)</f>
        <v>0</v>
      </c>
    </row>
    <row r="50" spans="1:149" ht="15">
      <c r="A50" s="4">
        <v>46</v>
      </c>
      <c r="B50" s="5" t="s">
        <v>65</v>
      </c>
      <c r="C50" s="6">
        <v>15</v>
      </c>
      <c r="D50" s="17">
        <f t="shared" si="0"/>
        <v>0</v>
      </c>
      <c r="E50" s="18">
        <f t="shared" si="1"/>
        <v>0</v>
      </c>
      <c r="F50" s="7">
        <f t="shared" si="2"/>
        <v>0</v>
      </c>
      <c r="G50" s="21">
        <f t="shared" si="3"/>
        <v>0</v>
      </c>
      <c r="H50" s="24">
        <f t="shared" si="4"/>
        <v>0</v>
      </c>
      <c r="I50" s="25">
        <f t="shared" si="5"/>
        <v>0</v>
      </c>
      <c r="J50" s="28">
        <f t="shared" si="6"/>
        <v>1</v>
      </c>
      <c r="L50" s="9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2">
        <f t="shared" si="7"/>
        <v>0</v>
      </c>
      <c r="DI50" s="2" t="b">
        <f t="shared" si="8"/>
        <v>0</v>
      </c>
      <c r="DJ50" s="2" t="b">
        <f t="shared" si="9"/>
        <v>0</v>
      </c>
      <c r="DK50" s="2" t="b">
        <f t="shared" si="10"/>
        <v>0</v>
      </c>
      <c r="DL50" s="2" t="b">
        <f t="shared" si="11"/>
        <v>0</v>
      </c>
      <c r="DM50" s="2" t="b">
        <f t="shared" si="12"/>
        <v>0</v>
      </c>
      <c r="DN50" s="2" t="b">
        <f t="shared" si="13"/>
        <v>0</v>
      </c>
      <c r="DO50" s="2" t="b">
        <f t="shared" si="14"/>
        <v>0</v>
      </c>
      <c r="DP50" s="2" t="b">
        <f t="shared" si="15"/>
        <v>0</v>
      </c>
      <c r="DQ50" s="2" t="b">
        <f t="shared" si="16"/>
        <v>0</v>
      </c>
      <c r="DR50" s="2" t="b">
        <f t="shared" si="17"/>
        <v>0</v>
      </c>
      <c r="DS50" s="2" t="b">
        <f t="shared" si="18"/>
        <v>0</v>
      </c>
      <c r="DT50" s="2" t="b">
        <f t="shared" si="19"/>
        <v>0</v>
      </c>
      <c r="DU50" s="2" t="b">
        <f t="shared" si="20"/>
        <v>0</v>
      </c>
      <c r="DV50" s="2" t="b">
        <f t="shared" si="21"/>
        <v>0</v>
      </c>
      <c r="DW50" s="2" t="b">
        <f t="shared" si="22"/>
        <v>0</v>
      </c>
      <c r="DX50" s="2" t="b">
        <f t="shared" si="23"/>
        <v>0</v>
      </c>
      <c r="DY50" s="2" t="b">
        <f t="shared" si="24"/>
        <v>0</v>
      </c>
      <c r="DZ50" s="2" t="b">
        <f t="shared" si="25"/>
        <v>0</v>
      </c>
      <c r="EA50" s="2" t="b">
        <f t="shared" si="26"/>
        <v>0</v>
      </c>
      <c r="EB50" s="2" t="b">
        <f t="shared" si="27"/>
        <v>0</v>
      </c>
      <c r="EC50" s="2" t="b">
        <f t="shared" si="28"/>
        <v>0</v>
      </c>
      <c r="ED50" s="2" t="b">
        <f t="shared" si="29"/>
        <v>0</v>
      </c>
      <c r="EE50" s="2" t="b">
        <f t="shared" si="30"/>
        <v>0</v>
      </c>
      <c r="EF50" s="2" t="b">
        <f t="shared" si="31"/>
        <v>0</v>
      </c>
      <c r="EG50" s="2" t="b">
        <f t="shared" si="32"/>
        <v>0</v>
      </c>
      <c r="EH50" s="2" t="b">
        <f t="shared" si="33"/>
        <v>0</v>
      </c>
      <c r="EI50" s="2" t="b">
        <f t="shared" si="34"/>
        <v>0</v>
      </c>
      <c r="EJ50" s="2" t="b">
        <f t="shared" si="35"/>
        <v>0</v>
      </c>
      <c r="EK50" s="2" t="b">
        <f t="shared" si="36"/>
        <v>0</v>
      </c>
      <c r="EL50" s="2" t="b">
        <f t="shared" si="43"/>
        <v>0</v>
      </c>
      <c r="EM50" s="2" t="b">
        <f t="shared" si="44"/>
        <v>0</v>
      </c>
      <c r="EN50" s="2" t="b">
        <f t="shared" si="45"/>
        <v>0</v>
      </c>
      <c r="EO50" s="2" t="b">
        <f t="shared" si="46"/>
        <v>0</v>
      </c>
      <c r="EP50" s="2" t="b">
        <f t="shared" si="47"/>
        <v>0</v>
      </c>
      <c r="EQ50" s="2"/>
      <c r="ER50" s="2"/>
      <c r="ES50" s="2">
        <f>SUM(DH50:EP50)</f>
        <v>0</v>
      </c>
    </row>
    <row r="51" spans="1:149" ht="15">
      <c r="A51" s="4">
        <v>47</v>
      </c>
      <c r="B51" s="5" t="s">
        <v>66</v>
      </c>
      <c r="C51" s="6">
        <v>30</v>
      </c>
      <c r="D51" s="17">
        <f t="shared" si="0"/>
        <v>0</v>
      </c>
      <c r="E51" s="18">
        <f t="shared" si="1"/>
        <v>0</v>
      </c>
      <c r="F51" s="7">
        <f t="shared" si="2"/>
        <v>0</v>
      </c>
      <c r="G51" s="21">
        <f t="shared" si="3"/>
        <v>0</v>
      </c>
      <c r="H51" s="24">
        <f t="shared" si="4"/>
        <v>0</v>
      </c>
      <c r="I51" s="25">
        <f t="shared" si="5"/>
        <v>0</v>
      </c>
      <c r="J51" s="28">
        <f t="shared" si="6"/>
        <v>1</v>
      </c>
      <c r="L51" s="9"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2">
        <f t="shared" si="7"/>
        <v>0</v>
      </c>
      <c r="DI51" s="2" t="b">
        <f t="shared" si="8"/>
        <v>0</v>
      </c>
      <c r="DJ51" s="2" t="b">
        <f t="shared" si="9"/>
        <v>0</v>
      </c>
      <c r="DK51" s="2" t="b">
        <f t="shared" si="10"/>
        <v>0</v>
      </c>
      <c r="DL51" s="2" t="b">
        <f t="shared" si="11"/>
        <v>0</v>
      </c>
      <c r="DM51" s="2" t="b">
        <f t="shared" si="12"/>
        <v>0</v>
      </c>
      <c r="DN51" s="2" t="b">
        <f t="shared" si="13"/>
        <v>0</v>
      </c>
      <c r="DO51" s="2" t="b">
        <f t="shared" si="14"/>
        <v>0</v>
      </c>
      <c r="DP51" s="2" t="b">
        <f t="shared" si="15"/>
        <v>0</v>
      </c>
      <c r="DQ51" s="2" t="b">
        <f t="shared" si="16"/>
        <v>0</v>
      </c>
      <c r="DR51" s="2" t="b">
        <f t="shared" si="17"/>
        <v>0</v>
      </c>
      <c r="DS51" s="2" t="b">
        <f t="shared" si="18"/>
        <v>0</v>
      </c>
      <c r="DT51" s="2" t="b">
        <f t="shared" si="19"/>
        <v>0</v>
      </c>
      <c r="DU51" s="2" t="b">
        <f t="shared" si="20"/>
        <v>0</v>
      </c>
      <c r="DV51" s="2" t="b">
        <f t="shared" si="21"/>
        <v>0</v>
      </c>
      <c r="DW51" s="2" t="b">
        <f t="shared" si="22"/>
        <v>0</v>
      </c>
      <c r="DX51" s="2" t="b">
        <f t="shared" si="23"/>
        <v>0</v>
      </c>
      <c r="DY51" s="2" t="b">
        <f t="shared" si="24"/>
        <v>0</v>
      </c>
      <c r="DZ51" s="2" t="b">
        <f t="shared" si="25"/>
        <v>0</v>
      </c>
      <c r="EA51" s="2" t="b">
        <f t="shared" si="26"/>
        <v>0</v>
      </c>
      <c r="EB51" s="2" t="b">
        <f t="shared" si="27"/>
        <v>0</v>
      </c>
      <c r="EC51" s="2" t="b">
        <f t="shared" si="28"/>
        <v>0</v>
      </c>
      <c r="ED51" s="2" t="b">
        <f t="shared" si="29"/>
        <v>0</v>
      </c>
      <c r="EE51" s="2" t="b">
        <f t="shared" si="30"/>
        <v>0</v>
      </c>
      <c r="EF51" s="2" t="b">
        <f t="shared" si="31"/>
        <v>0</v>
      </c>
      <c r="EG51" s="2" t="b">
        <f t="shared" si="32"/>
        <v>0</v>
      </c>
      <c r="EH51" s="2" t="b">
        <f t="shared" si="33"/>
        <v>0</v>
      </c>
      <c r="EI51" s="2" t="b">
        <f t="shared" si="34"/>
        <v>0</v>
      </c>
      <c r="EJ51" s="2" t="b">
        <f t="shared" si="35"/>
        <v>0</v>
      </c>
      <c r="EK51" s="2" t="b">
        <f t="shared" si="36"/>
        <v>0</v>
      </c>
      <c r="EL51" s="2" t="b">
        <f t="shared" si="43"/>
        <v>0</v>
      </c>
      <c r="EM51" s="2" t="b">
        <f t="shared" si="44"/>
        <v>0</v>
      </c>
      <c r="EN51" s="2" t="b">
        <f t="shared" si="45"/>
        <v>0</v>
      </c>
      <c r="EO51" s="2" t="b">
        <f t="shared" si="46"/>
        <v>0</v>
      </c>
      <c r="EP51" s="2" t="b">
        <f t="shared" si="47"/>
        <v>0</v>
      </c>
      <c r="EQ51" s="2"/>
      <c r="ER51" s="2"/>
      <c r="ES51" s="2">
        <f>SUM(DH51:EP51)</f>
        <v>0</v>
      </c>
    </row>
    <row r="52" spans="1:149" ht="15">
      <c r="A52" s="4">
        <v>48</v>
      </c>
      <c r="B52" s="5" t="s">
        <v>67</v>
      </c>
      <c r="C52" s="6">
        <v>27</v>
      </c>
      <c r="D52" s="17">
        <f t="shared" si="0"/>
        <v>0</v>
      </c>
      <c r="E52" s="18">
        <f t="shared" si="1"/>
        <v>0</v>
      </c>
      <c r="F52" s="7">
        <f t="shared" si="2"/>
        <v>0</v>
      </c>
      <c r="G52" s="21">
        <f t="shared" si="3"/>
        <v>0</v>
      </c>
      <c r="H52" s="24">
        <f t="shared" si="4"/>
        <v>0</v>
      </c>
      <c r="I52" s="25">
        <f t="shared" si="5"/>
        <v>0</v>
      </c>
      <c r="J52" s="28">
        <f t="shared" si="6"/>
        <v>1</v>
      </c>
      <c r="L52" s="9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2">
        <f t="shared" si="7"/>
        <v>0</v>
      </c>
      <c r="DI52" s="2" t="b">
        <f t="shared" si="8"/>
        <v>0</v>
      </c>
      <c r="DJ52" s="2" t="b">
        <f t="shared" si="9"/>
        <v>0</v>
      </c>
      <c r="DK52" s="2" t="b">
        <f t="shared" si="10"/>
        <v>0</v>
      </c>
      <c r="DL52" s="2" t="b">
        <f t="shared" si="11"/>
        <v>0</v>
      </c>
      <c r="DM52" s="2" t="b">
        <f t="shared" si="12"/>
        <v>0</v>
      </c>
      <c r="DN52" s="2" t="b">
        <f t="shared" si="13"/>
        <v>0</v>
      </c>
      <c r="DO52" s="2" t="b">
        <f t="shared" si="14"/>
        <v>0</v>
      </c>
      <c r="DP52" s="2" t="b">
        <f t="shared" si="15"/>
        <v>0</v>
      </c>
      <c r="DQ52" s="2" t="b">
        <f t="shared" si="16"/>
        <v>0</v>
      </c>
      <c r="DR52" s="2" t="b">
        <f t="shared" si="17"/>
        <v>0</v>
      </c>
      <c r="DS52" s="2" t="b">
        <f t="shared" si="18"/>
        <v>0</v>
      </c>
      <c r="DT52" s="2" t="b">
        <f t="shared" si="19"/>
        <v>0</v>
      </c>
      <c r="DU52" s="2" t="b">
        <f t="shared" si="20"/>
        <v>0</v>
      </c>
      <c r="DV52" s="2" t="b">
        <f t="shared" si="21"/>
        <v>0</v>
      </c>
      <c r="DW52" s="2" t="b">
        <f t="shared" si="22"/>
        <v>0</v>
      </c>
      <c r="DX52" s="2" t="b">
        <f t="shared" si="23"/>
        <v>0</v>
      </c>
      <c r="DY52" s="2" t="b">
        <f t="shared" si="24"/>
        <v>0</v>
      </c>
      <c r="DZ52" s="2" t="b">
        <f t="shared" si="25"/>
        <v>0</v>
      </c>
      <c r="EA52" s="2" t="b">
        <f t="shared" si="26"/>
        <v>0</v>
      </c>
      <c r="EB52" s="2" t="b">
        <f t="shared" si="27"/>
        <v>0</v>
      </c>
      <c r="EC52" s="2" t="b">
        <f t="shared" si="28"/>
        <v>0</v>
      </c>
      <c r="ED52" s="2" t="b">
        <f t="shared" si="29"/>
        <v>0</v>
      </c>
      <c r="EE52" s="2" t="b">
        <f t="shared" si="30"/>
        <v>0</v>
      </c>
      <c r="EF52" s="2" t="b">
        <f t="shared" si="31"/>
        <v>0</v>
      </c>
      <c r="EG52" s="2" t="b">
        <f t="shared" si="32"/>
        <v>0</v>
      </c>
      <c r="EH52" s="2" t="b">
        <f t="shared" si="33"/>
        <v>0</v>
      </c>
      <c r="EI52" s="2" t="b">
        <f t="shared" si="34"/>
        <v>0</v>
      </c>
      <c r="EJ52" s="2" t="b">
        <f t="shared" si="35"/>
        <v>0</v>
      </c>
      <c r="EK52" s="2" t="b">
        <f t="shared" si="36"/>
        <v>0</v>
      </c>
      <c r="EL52" s="2" t="b">
        <f t="shared" si="43"/>
        <v>0</v>
      </c>
      <c r="EM52" s="2" t="b">
        <f t="shared" si="44"/>
        <v>0</v>
      </c>
      <c r="EN52" s="2" t="b">
        <f t="shared" si="45"/>
        <v>0</v>
      </c>
      <c r="EO52" s="2" t="b">
        <f t="shared" si="46"/>
        <v>0</v>
      </c>
      <c r="EP52" s="2" t="b">
        <f t="shared" si="47"/>
        <v>0</v>
      </c>
      <c r="EQ52" s="2"/>
      <c r="ER52" s="2"/>
      <c r="ES52" s="2">
        <f>SUM(DH52:EP52)</f>
        <v>0</v>
      </c>
    </row>
    <row r="53" spans="1:149" ht="15">
      <c r="A53" s="4">
        <v>49</v>
      </c>
      <c r="B53" s="5" t="s">
        <v>68</v>
      </c>
      <c r="C53" s="6">
        <v>3</v>
      </c>
      <c r="D53" s="17">
        <f t="shared" si="0"/>
        <v>0</v>
      </c>
      <c r="E53" s="18">
        <f t="shared" si="1"/>
        <v>0</v>
      </c>
      <c r="F53" s="7">
        <f t="shared" si="2"/>
        <v>0</v>
      </c>
      <c r="G53" s="21">
        <f t="shared" si="3"/>
        <v>0</v>
      </c>
      <c r="H53" s="24">
        <f t="shared" si="4"/>
        <v>0</v>
      </c>
      <c r="I53" s="25">
        <f t="shared" si="5"/>
        <v>0</v>
      </c>
      <c r="J53" s="28">
        <f t="shared" si="6"/>
        <v>1</v>
      </c>
      <c r="L53" s="9"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2">
        <f t="shared" si="7"/>
        <v>0</v>
      </c>
      <c r="DI53" s="2" t="b">
        <f t="shared" si="8"/>
        <v>0</v>
      </c>
      <c r="DJ53" s="2" t="b">
        <f t="shared" si="9"/>
        <v>0</v>
      </c>
      <c r="DK53" s="2" t="b">
        <f t="shared" si="10"/>
        <v>0</v>
      </c>
      <c r="DL53" s="2" t="b">
        <f t="shared" si="11"/>
        <v>0</v>
      </c>
      <c r="DM53" s="2" t="b">
        <f t="shared" si="12"/>
        <v>0</v>
      </c>
      <c r="DN53" s="2" t="b">
        <f t="shared" si="13"/>
        <v>0</v>
      </c>
      <c r="DO53" s="2" t="b">
        <f t="shared" si="14"/>
        <v>0</v>
      </c>
      <c r="DP53" s="2" t="b">
        <f t="shared" si="15"/>
        <v>0</v>
      </c>
      <c r="DQ53" s="2" t="b">
        <f t="shared" si="16"/>
        <v>0</v>
      </c>
      <c r="DR53" s="2" t="b">
        <f t="shared" si="17"/>
        <v>0</v>
      </c>
      <c r="DS53" s="2" t="b">
        <f t="shared" si="18"/>
        <v>0</v>
      </c>
      <c r="DT53" s="2" t="b">
        <f t="shared" si="19"/>
        <v>0</v>
      </c>
      <c r="DU53" s="2" t="b">
        <f t="shared" si="20"/>
        <v>0</v>
      </c>
      <c r="DV53" s="2" t="b">
        <f t="shared" si="21"/>
        <v>0</v>
      </c>
      <c r="DW53" s="2" t="b">
        <f t="shared" si="22"/>
        <v>0</v>
      </c>
      <c r="DX53" s="2" t="b">
        <f t="shared" si="23"/>
        <v>0</v>
      </c>
      <c r="DY53" s="2" t="b">
        <f t="shared" si="24"/>
        <v>0</v>
      </c>
      <c r="DZ53" s="2" t="b">
        <f t="shared" si="25"/>
        <v>0</v>
      </c>
      <c r="EA53" s="2" t="b">
        <f t="shared" si="26"/>
        <v>0</v>
      </c>
      <c r="EB53" s="2" t="b">
        <f t="shared" si="27"/>
        <v>0</v>
      </c>
      <c r="EC53" s="2" t="b">
        <f t="shared" si="28"/>
        <v>0</v>
      </c>
      <c r="ED53" s="2" t="b">
        <f t="shared" si="29"/>
        <v>0</v>
      </c>
      <c r="EE53" s="2" t="b">
        <f t="shared" si="30"/>
        <v>0</v>
      </c>
      <c r="EF53" s="2" t="b">
        <f t="shared" si="31"/>
        <v>0</v>
      </c>
      <c r="EG53" s="2" t="b">
        <f t="shared" si="32"/>
        <v>0</v>
      </c>
      <c r="EH53" s="2" t="b">
        <f t="shared" si="33"/>
        <v>0</v>
      </c>
      <c r="EI53" s="2" t="b">
        <f t="shared" si="34"/>
        <v>0</v>
      </c>
      <c r="EJ53" s="2" t="b">
        <f t="shared" si="35"/>
        <v>0</v>
      </c>
      <c r="EK53" s="2" t="b">
        <f t="shared" si="36"/>
        <v>0</v>
      </c>
      <c r="EL53" s="2" t="b">
        <f t="shared" si="43"/>
        <v>0</v>
      </c>
      <c r="EM53" s="2" t="b">
        <f t="shared" si="44"/>
        <v>0</v>
      </c>
      <c r="EN53" s="2" t="b">
        <f t="shared" si="45"/>
        <v>0</v>
      </c>
      <c r="EO53" s="2" t="b">
        <f t="shared" si="46"/>
        <v>0</v>
      </c>
      <c r="EP53" s="2" t="b">
        <f t="shared" si="47"/>
        <v>0</v>
      </c>
      <c r="EQ53" s="2"/>
      <c r="ER53" s="2"/>
      <c r="ES53" s="2">
        <f>SUM(DH53:EP53)</f>
        <v>0</v>
      </c>
    </row>
    <row r="54" spans="1:149" ht="15.75" thickBot="1">
      <c r="A54" s="14">
        <v>50</v>
      </c>
      <c r="B54" s="15" t="s">
        <v>69</v>
      </c>
      <c r="C54" s="16"/>
      <c r="D54" s="19">
        <f t="shared" si="0"/>
        <v>0</v>
      </c>
      <c r="E54" s="20">
        <f t="shared" si="1"/>
        <v>0</v>
      </c>
      <c r="F54" s="22">
        <f t="shared" si="2"/>
        <v>0</v>
      </c>
      <c r="G54" s="23">
        <f t="shared" si="3"/>
        <v>0</v>
      </c>
      <c r="H54" s="26">
        <f t="shared" si="4"/>
        <v>0</v>
      </c>
      <c r="I54" s="27">
        <f t="shared" si="5"/>
        <v>0</v>
      </c>
      <c r="J54" s="29">
        <f t="shared" si="6"/>
        <v>1</v>
      </c>
      <c r="L54" s="9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2">
        <f t="shared" si="7"/>
        <v>0</v>
      </c>
      <c r="DI54" s="2" t="b">
        <f t="shared" si="8"/>
        <v>0</v>
      </c>
      <c r="DJ54" s="2" t="b">
        <f t="shared" si="9"/>
        <v>0</v>
      </c>
      <c r="DK54" s="2" t="b">
        <f t="shared" si="10"/>
        <v>0</v>
      </c>
      <c r="DL54" s="2" t="b">
        <f t="shared" si="11"/>
        <v>0</v>
      </c>
      <c r="DM54" s="2" t="b">
        <f t="shared" si="12"/>
        <v>0</v>
      </c>
      <c r="DN54" s="2" t="b">
        <f t="shared" si="13"/>
        <v>0</v>
      </c>
      <c r="DO54" s="2" t="b">
        <f t="shared" si="14"/>
        <v>0</v>
      </c>
      <c r="DP54" s="2" t="b">
        <f t="shared" si="15"/>
        <v>0</v>
      </c>
      <c r="DQ54" s="2" t="b">
        <f t="shared" si="16"/>
        <v>0</v>
      </c>
      <c r="DR54" s="2" t="b">
        <f t="shared" si="17"/>
        <v>0</v>
      </c>
      <c r="DS54" s="2" t="b">
        <f t="shared" si="18"/>
        <v>0</v>
      </c>
      <c r="DT54" s="2" t="b">
        <f t="shared" si="19"/>
        <v>0</v>
      </c>
      <c r="DU54" s="2" t="b">
        <f t="shared" si="20"/>
        <v>0</v>
      </c>
      <c r="DV54" s="2" t="b">
        <f t="shared" si="21"/>
        <v>0</v>
      </c>
      <c r="DW54" s="2" t="b">
        <f t="shared" si="22"/>
        <v>0</v>
      </c>
      <c r="DX54" s="2" t="b">
        <f t="shared" si="23"/>
        <v>0</v>
      </c>
      <c r="DY54" s="2" t="b">
        <f t="shared" si="24"/>
        <v>0</v>
      </c>
      <c r="DZ54" s="2" t="b">
        <f t="shared" si="25"/>
        <v>0</v>
      </c>
      <c r="EA54" s="2" t="b">
        <f t="shared" si="26"/>
        <v>0</v>
      </c>
      <c r="EB54" s="2" t="b">
        <f t="shared" si="27"/>
        <v>0</v>
      </c>
      <c r="EC54" s="2" t="b">
        <f t="shared" si="28"/>
        <v>0</v>
      </c>
      <c r="ED54" s="2" t="b">
        <f t="shared" si="29"/>
        <v>0</v>
      </c>
      <c r="EE54" s="2" t="b">
        <f t="shared" si="30"/>
        <v>0</v>
      </c>
      <c r="EF54" s="2" t="b">
        <f t="shared" si="31"/>
        <v>0</v>
      </c>
      <c r="EG54" s="2" t="b">
        <f t="shared" si="32"/>
        <v>0</v>
      </c>
      <c r="EH54" s="2" t="b">
        <f t="shared" si="33"/>
        <v>0</v>
      </c>
      <c r="EI54" s="2" t="b">
        <f t="shared" si="34"/>
        <v>0</v>
      </c>
      <c r="EJ54" s="2" t="b">
        <f t="shared" si="35"/>
        <v>0</v>
      </c>
      <c r="EK54" s="2" t="b">
        <f t="shared" si="36"/>
        <v>0</v>
      </c>
      <c r="EL54" s="2" t="b">
        <f t="shared" si="43"/>
        <v>0</v>
      </c>
      <c r="EM54" s="2" t="b">
        <f t="shared" si="44"/>
        <v>0</v>
      </c>
      <c r="EN54" s="2" t="b">
        <f t="shared" si="45"/>
        <v>0</v>
      </c>
      <c r="EO54" s="2" t="b">
        <f t="shared" si="46"/>
        <v>0</v>
      </c>
      <c r="EP54" s="2" t="b">
        <f t="shared" si="47"/>
        <v>0</v>
      </c>
      <c r="EQ54" s="2"/>
      <c r="ER54" s="2"/>
      <c r="ES54" s="2">
        <f>SUM(DH54:EP54)</f>
        <v>0</v>
      </c>
    </row>
  </sheetData>
  <mergeCells count="13">
    <mergeCell ref="A3:A4"/>
    <mergeCell ref="B3:B4"/>
    <mergeCell ref="C3:C4"/>
    <mergeCell ref="D3:D4"/>
    <mergeCell ref="E3:E4"/>
    <mergeCell ref="A1:J1"/>
    <mergeCell ref="J3:J4"/>
    <mergeCell ref="A2:G2"/>
    <mergeCell ref="H2:J2"/>
    <mergeCell ref="F3:F4"/>
    <mergeCell ref="G3:G4"/>
    <mergeCell ref="H3:H4"/>
    <mergeCell ref="I3:I4"/>
  </mergeCells>
  <printOptions horizontalCentered="1"/>
  <pageMargins left="0.1968503937007874" right="0.1968503937007874" top="0.3937007874015748" bottom="0.7874015748031497" header="0.5118110236220472" footer="0.5118110236220472"/>
  <pageSetup fitToHeight="1" fitToWidth="1" horizontalDpi="300" verticalDpi="300" orientation="portrait" paperSize="9" scale="94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 Statistik 35</dc:title>
  <dc:subject>Skat</dc:subject>
  <dc:creator>www.skattools.de</dc:creator>
  <cp:keywords/>
  <dc:description/>
  <cp:lastModifiedBy>TS</cp:lastModifiedBy>
  <cp:lastPrinted>2000-06-25T11:34:31Z</cp:lastPrinted>
  <dcterms:created xsi:type="dcterms:W3CDTF">1999-01-31T17:33:02Z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